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 activeTab="1"/>
  </bookViews>
  <sheets>
    <sheet name="Локальная смета" sheetId="1" r:id="rId1"/>
    <sheet name="ССР" sheetId="2" r:id="rId2"/>
    <sheet name="ВД" sheetId="4" r:id="rId3"/>
    <sheet name="ВР" sheetId="5" r:id="rId4"/>
  </sheets>
  <definedNames>
    <definedName name="Constr" localSheetId="2">ВД!#REF!</definedName>
    <definedName name="Constr" localSheetId="0">'Локальная смета'!#REF!</definedName>
    <definedName name="FOT" localSheetId="2">ВД!#REF!</definedName>
    <definedName name="FOT" localSheetId="0">'Локальная смета'!$B$17</definedName>
    <definedName name="Ind" localSheetId="2">ВД!#REF!</definedName>
    <definedName name="Ind" localSheetId="0">'Локальная смета'!#REF!</definedName>
    <definedName name="Obj" localSheetId="2">ВД!$A$4</definedName>
    <definedName name="Obj" localSheetId="0">'Локальная смета'!$A$12</definedName>
    <definedName name="Obosn" localSheetId="2">ВД!#REF!</definedName>
    <definedName name="Obosn" localSheetId="0">'Локальная смета'!$B$15</definedName>
    <definedName name="SmPr" localSheetId="2">ВД!#REF!</definedName>
    <definedName name="SmPr" localSheetId="0">'Локальная смета'!$B$16</definedName>
    <definedName name="Дата_изменения_группы_строек" localSheetId="2">#REF!</definedName>
    <definedName name="Дата_изменения_группы_строек">#REF!</definedName>
    <definedName name="Дата_изменения_локальной_сметы" localSheetId="2">#REF!</definedName>
    <definedName name="Дата_изменения_локальной_сметы">#REF!</definedName>
    <definedName name="Дата_изменения_объекта" localSheetId="2">#REF!</definedName>
    <definedName name="Дата_изменения_объекта">#REF!</definedName>
    <definedName name="Дата_изменения_объектной_сметы" localSheetId="2">#REF!</definedName>
    <definedName name="Дата_изменения_объектной_сметы">#REF!</definedName>
    <definedName name="Дата_изменения_очереди" localSheetId="2">#REF!</definedName>
    <definedName name="Дата_изменения_очереди">#REF!</definedName>
    <definedName name="Дата_изменения_пускового_комплекса" localSheetId="2">#REF!</definedName>
    <definedName name="Дата_изменения_пускового_комплекса">#REF!</definedName>
    <definedName name="Дата_изменения_сводного_сметного_расчета" localSheetId="2">#REF!</definedName>
    <definedName name="Дата_изменения_сводного_сметного_расчета">#REF!</definedName>
    <definedName name="Дата_изменения_стройки" localSheetId="2">#REF!</definedName>
    <definedName name="Дата_изменения_стройки">#REF!</definedName>
    <definedName name="Дата_создания_группы_строек" localSheetId="2">#REF!</definedName>
    <definedName name="Дата_создания_группы_строек">#REF!</definedName>
    <definedName name="Дата_создания_локальной_сметы" localSheetId="2">#REF!</definedName>
    <definedName name="Дата_создания_локальной_сметы">#REF!</definedName>
    <definedName name="Дата_создания_объекта" localSheetId="2">#REF!</definedName>
    <definedName name="Дата_создания_объекта">#REF!</definedName>
    <definedName name="Дата_создания_объектной_сметы" localSheetId="2">#REF!</definedName>
    <definedName name="Дата_создания_объектной_сметы">#REF!</definedName>
    <definedName name="Дата_создания_очереди" localSheetId="2">#REF!</definedName>
    <definedName name="Дата_создания_очереди">#REF!</definedName>
    <definedName name="Дата_создания_пускового_комплекса" localSheetId="2">#REF!</definedName>
    <definedName name="Дата_создания_пускового_комплекса">#REF!</definedName>
    <definedName name="Дата_создания_сводного_сметного_расчета" localSheetId="2">#REF!</definedName>
    <definedName name="Дата_создания_сводного_сметного_расчета">#REF!</definedName>
    <definedName name="Дата_создания_стройки" localSheetId="2">#REF!</definedName>
    <definedName name="Дата_создания_стройки">#REF!</definedName>
    <definedName name="_xlnm.Print_Titles" localSheetId="2">ВД!$8:$8</definedName>
    <definedName name="_xlnm.Print_Titles" localSheetId="0">'Локальная смета'!$21:$21</definedName>
    <definedName name="Заказчик" localSheetId="2">#REF!</definedName>
    <definedName name="Заказчик">#REF!</definedName>
    <definedName name="Инвестор" localSheetId="2">#REF!</definedName>
    <definedName name="Инвестор">#REF!</definedName>
    <definedName name="Индекс_ЛН_группы_строек" localSheetId="2">#REF!</definedName>
    <definedName name="Индекс_ЛН_группы_строек">#REF!</definedName>
    <definedName name="Индекс_ЛН_локальной_сметы" localSheetId="2">#REF!</definedName>
    <definedName name="Индекс_ЛН_локальной_сметы">#REF!</definedName>
    <definedName name="Индекс_ЛН_объекта" localSheetId="2">#REF!</definedName>
    <definedName name="Индекс_ЛН_объекта">#REF!</definedName>
    <definedName name="Индекс_ЛН_объектной_сметы" localSheetId="2">#REF!</definedName>
    <definedName name="Индекс_ЛН_объектной_сметы">#REF!</definedName>
    <definedName name="Индекс_ЛН_очереди" localSheetId="2">#REF!</definedName>
    <definedName name="Индекс_ЛН_очереди">#REF!</definedName>
    <definedName name="Индекс_ЛН_пускового_комплекса" localSheetId="2">#REF!</definedName>
    <definedName name="Индекс_ЛН_пускового_комплекса">#REF!</definedName>
    <definedName name="Индекс_ЛН_сводного_сметного_расчета" localSheetId="2">#REF!</definedName>
    <definedName name="Индекс_ЛН_сводного_сметного_расчета">#REF!</definedName>
    <definedName name="Индекс_ЛН_стройки" localSheetId="2">#REF!</definedName>
    <definedName name="Индекс_ЛН_стройки">#REF!</definedName>
    <definedName name="Итого_ЗПМ__по_рес_расчету_с_учетом_к_тов" localSheetId="2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2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2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2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2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2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2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2">#REF!</definedName>
    <definedName name="Итого_МАТ_по_акту_вып_работ_при_ресурсном_расчете_с_учетом_к_тов">#REF!</definedName>
    <definedName name="Итого_материалы" localSheetId="2">#REF!</definedName>
    <definedName name="Итого_материалы">#REF!</definedName>
    <definedName name="Итого_материалы__по_рес_расчету_с_учетом_к_тов" localSheetId="2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2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2">#REF!</definedName>
    <definedName name="Итого_материалы_по_акту_выполненных_работ_при_ресурсном_расчете">#REF!</definedName>
    <definedName name="Итого_машины_и_механизмы" localSheetId="2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2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2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>#REF!</definedName>
    <definedName name="Итого_НР_по_акту_по_ресурсному_расчету" localSheetId="2">#REF!</definedName>
    <definedName name="Итого_НР_по_акту_по_ресурсному_расчету">#REF!</definedName>
    <definedName name="Итого_НР_по_ресурсному_расчету" localSheetId="2">#REF!</definedName>
    <definedName name="Итого_НР_по_ресурсному_расчету">#REF!</definedName>
    <definedName name="Итого_ОЗП" localSheetId="2">#REF!</definedName>
    <definedName name="Итого_ОЗП">#REF!</definedName>
    <definedName name="Итого_ОЗП_в_базисных_ценах" localSheetId="2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2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2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2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2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2">#REF!</definedName>
    <definedName name="Итого_ОЗП_по_рес_расчету_с_учетом_к_тов">#REF!</definedName>
    <definedName name="Итого_ПЗ" localSheetId="2">#REF!</definedName>
    <definedName name="Итого_ПЗ">#REF!</definedName>
    <definedName name="Итого_ПЗ_в_базисных_ценах" localSheetId="2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2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2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2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2">#REF!</definedName>
    <definedName name="Итого_ПЗ_по_акту_выполненных_работ_при_ресурсном_расчете">#REF!</definedName>
    <definedName name="Итого_ПЗ_по_рес_расчету_с_учетом_к_тов" localSheetId="2">#REF!</definedName>
    <definedName name="Итого_ПЗ_по_рес_расчету_с_учетом_к_тов">#REF!</definedName>
    <definedName name="Итого_СП_в_базисных_ценах" localSheetId="2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>#REF!</definedName>
    <definedName name="Итого_СП_по_акту_по_ресурсному_расчету" localSheetId="2">#REF!</definedName>
    <definedName name="Итого_СП_по_акту_по_ресурсному_расчету">#REF!</definedName>
    <definedName name="Итого_СП_по_ресурсному_расчету" localSheetId="2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>#REF!</definedName>
    <definedName name="Итого_ФОТ_по_акту_выполненных_работ_в_базисных_ценах" localSheetId="2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2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2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2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2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2">#REF!</definedName>
    <definedName name="Итого_ЭММ_по_акту_вып_работ_при_ресурсном_расчете_с_учетом_к_тов">#REF!</definedName>
    <definedName name="к_ЗПМ" localSheetId="2">#REF!</definedName>
    <definedName name="к_ЗПМ">#REF!</definedName>
    <definedName name="к_МАТ" localSheetId="2">#REF!</definedName>
    <definedName name="к_МАТ">#REF!</definedName>
    <definedName name="к_ОЗП" localSheetId="2">#REF!</definedName>
    <definedName name="к_ОЗП">#REF!</definedName>
    <definedName name="к_ПЗ" localSheetId="2">#REF!</definedName>
    <definedName name="к_ПЗ">#REF!</definedName>
    <definedName name="к_ЭМ" localSheetId="2">#REF!</definedName>
    <definedName name="к_ЭМ">#REF!</definedName>
    <definedName name="Монтажные_работы_в_базисных_ценах" localSheetId="2">#REF!</definedName>
    <definedName name="Монтажные_работы_в_базисных_ценах">#REF!</definedName>
    <definedName name="Монтажные_работы_в_текущих_ценах" localSheetId="2">#REF!</definedName>
    <definedName name="Монтажные_работы_в_текущих_ценах">#REF!</definedName>
    <definedName name="Монтажные_работы_в_текущих_ценах_по_ресурсному_расчету" localSheetId="2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2">#REF!</definedName>
    <definedName name="Монтажные_работы_в_текущих_ценах_после_применения_индексов">#REF!</definedName>
    <definedName name="Наименование_группы_строек" localSheetId="2">#REF!</definedName>
    <definedName name="Наименование_группы_строек">#REF!</definedName>
    <definedName name="Наименование_локальной_сметы" localSheetId="2">#REF!</definedName>
    <definedName name="Наименование_локальной_сметы">#REF!</definedName>
    <definedName name="Наименование_объекта" localSheetId="2">#REF!</definedName>
    <definedName name="Наименование_объекта">#REF!</definedName>
    <definedName name="Наименование_объектной_сметы" localSheetId="2">#REF!</definedName>
    <definedName name="Наименование_объектной_сметы">#REF!</definedName>
    <definedName name="Наименование_очереди" localSheetId="2">#REF!</definedName>
    <definedName name="Наименование_очереди">#REF!</definedName>
    <definedName name="Наименование_пускового_комплекса" localSheetId="2">#REF!</definedName>
    <definedName name="Наименование_пускового_комплекса">#REF!</definedName>
    <definedName name="Наименование_сводного_сметного_расчета" localSheetId="2">#REF!</definedName>
    <definedName name="Наименование_сводного_сметного_расчета">#REF!</definedName>
    <definedName name="Наименование_стройки" localSheetId="2">#REF!</definedName>
    <definedName name="Наименование_стройки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>#REF!</definedName>
    <definedName name="_xlnm.Print_Area" localSheetId="2">ВД!$A$1:$F$17</definedName>
    <definedName name="Оборудование_в_базисных_ценах" localSheetId="2">#REF!</definedName>
    <definedName name="Оборудование_в_базисных_ценах">#REF!</definedName>
    <definedName name="Оборудование_в_текущих_ценах" localSheetId="2">#REF!</definedName>
    <definedName name="Оборудование_в_текущих_ценах">#REF!</definedName>
    <definedName name="Оборудование_в_текущих_ценах_по_ресурсному_расчету" localSheetId="2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2">#REF!</definedName>
    <definedName name="Оборудование_в_текущих_ценах_после_применения_индексов">#REF!</definedName>
    <definedName name="Обоснование_поправки" localSheetId="2">#REF!</definedName>
    <definedName name="Обоснование_поправки">#REF!</definedName>
    <definedName name="Описание_группы_строек" localSheetId="2">#REF!</definedName>
    <definedName name="Описание_группы_строек">#REF!</definedName>
    <definedName name="Описание_локальной_сметы" localSheetId="2">#REF!</definedName>
    <definedName name="Описание_локальной_сметы">#REF!</definedName>
    <definedName name="Описание_объекта" localSheetId="2">#REF!</definedName>
    <definedName name="Описание_объекта">#REF!</definedName>
    <definedName name="Описание_объектной_сметы" localSheetId="2">#REF!</definedName>
    <definedName name="Описание_объектной_сметы">#REF!</definedName>
    <definedName name="Описание_очереди" localSheetId="2">#REF!</definedName>
    <definedName name="Описание_очереди">#REF!</definedName>
    <definedName name="Описание_пускового_комплекса" localSheetId="2">#REF!</definedName>
    <definedName name="Описание_пускового_комплекса">#REF!</definedName>
    <definedName name="Описание_сводного_сметного_расчета" localSheetId="2">#REF!</definedName>
    <definedName name="Описание_сводного_сметного_расчета">#REF!</definedName>
    <definedName name="Описание_стройки" localSheetId="2">#REF!</definedName>
    <definedName name="Описание_стройки">#REF!</definedName>
    <definedName name="Основание" localSheetId="2">#REF!</definedName>
    <definedName name="Основание">#REF!</definedName>
    <definedName name="Отчетный_период__учет_выполненных_работ" localSheetId="2">#REF!</definedName>
    <definedName name="Отчетный_период__учет_выполненных_работ">#REF!</definedName>
    <definedName name="Проверил" localSheetId="2">#REF!</definedName>
    <definedName name="Проверил">#REF!</definedName>
    <definedName name="Прочие_затраты_в_базисных_ценах" localSheetId="2">#REF!</definedName>
    <definedName name="Прочие_затраты_в_базисных_ценах">#REF!</definedName>
    <definedName name="Прочие_затраты_в_текущих_ценах" localSheetId="2">#REF!</definedName>
    <definedName name="Прочие_затраты_в_текущих_ценах">#REF!</definedName>
    <definedName name="Прочие_затраты_в_текущих_ценах_по_ресурсному_расчету" localSheetId="2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2">#REF!</definedName>
    <definedName name="Прочие_затраты_в_текущих_ценах_после_применения_индексов">#REF!</definedName>
    <definedName name="Районный_к_т_к_ЗП" localSheetId="2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>#REF!</definedName>
    <definedName name="Регистрационный_номер_группы_строек" localSheetId="2">#REF!</definedName>
    <definedName name="Регистрационный_номер_группы_строек">#REF!</definedName>
    <definedName name="Регистрационный_номер_локальной_сметы" localSheetId="2">#REF!</definedName>
    <definedName name="Регистрационный_номер_локальной_сметы">#REF!</definedName>
    <definedName name="Регистрационный_номер_объекта" localSheetId="2">#REF!</definedName>
    <definedName name="Регистрационный_номер_объекта">#REF!</definedName>
    <definedName name="Регистрационный_номер_объектной_сметы" localSheetId="2">#REF!</definedName>
    <definedName name="Регистрационный_номер_объектной_сметы">#REF!</definedName>
    <definedName name="Регистрационный_номер_очереди" localSheetId="2">#REF!</definedName>
    <definedName name="Регистрационный_номер_очереди">#REF!</definedName>
    <definedName name="Регистрационный_номер_пускового_комплекса" localSheetId="2">#REF!</definedName>
    <definedName name="Регистрационный_номер_пускового_комплекса">#REF!</definedName>
    <definedName name="Регистрационный_номер_сводного_сметного_расчета" localSheetId="2">#REF!</definedName>
    <definedName name="Регистрационный_номер_сводного_сметного_расчета">#REF!</definedName>
    <definedName name="Регистрационный_номер_стройки" localSheetId="2">#REF!</definedName>
    <definedName name="Регистрационный_номер_стройки">#REF!</definedName>
    <definedName name="Сметная_стоимость_в_базисных_ценах" localSheetId="2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2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2">#REF!</definedName>
    <definedName name="Сметная_стоимость_по_ресурсному_расчету">#REF!</definedName>
    <definedName name="Составил" localSheetId="2">#REF!</definedName>
    <definedName name="Составил">#REF!</definedName>
    <definedName name="Стоимость_по_акту_выполненных_работ_в_базисных_ценах" localSheetId="2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2">#REF!</definedName>
    <definedName name="Стоимость_по_акту_выполненных_работ_при_ресурсном_расчете">#REF!</definedName>
    <definedName name="Строительные_работы_в_базисных_ценах" localSheetId="2">#REF!</definedName>
    <definedName name="Строительные_работы_в_базисных_ценах">#REF!</definedName>
    <definedName name="Строительные_работы_в_текущих_ценах" localSheetId="2">#REF!</definedName>
    <definedName name="Строительные_работы_в_текущих_ценах">#REF!</definedName>
    <definedName name="Строительные_работы_в_текущих_ценах_по_ресурсному_расчету" localSheetId="2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2">#REF!</definedName>
    <definedName name="Строительные_работы_в_текущих_ценах_после_применения_индексов">#REF!</definedName>
    <definedName name="Территориальная_поправка_к_ТЕР" localSheetId="2">#REF!</definedName>
    <definedName name="Территориальная_поправка_к_ТЕР">#REF!</definedName>
    <definedName name="Труд_механизаторов_по_акту_вып_работ_с_учетом_к_тов" localSheetId="2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2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2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2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 localSheetId="2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2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2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2">#REF!</definedName>
    <definedName name="Укрупненный_норматив_СП_для_расчета_в_ценах_1984г.">#REF!</definedName>
  </definedNames>
  <calcPr calcId="114210" fullCalcOnLoad="1" refMode="R1C1"/>
</workbook>
</file>

<file path=xl/calcChain.xml><?xml version="1.0" encoding="utf-8"?>
<calcChain xmlns="http://schemas.openxmlformats.org/spreadsheetml/2006/main">
  <c r="G72" i="2"/>
  <c r="H72"/>
  <c r="D72"/>
  <c r="G59"/>
  <c r="G57"/>
  <c r="G60"/>
  <c r="H56"/>
  <c r="G56"/>
  <c r="H52"/>
  <c r="H51"/>
  <c r="D25"/>
  <c r="D39"/>
  <c r="D24"/>
  <c r="D38"/>
  <c r="H22"/>
  <c r="H21"/>
  <c r="H57"/>
  <c r="H25"/>
  <c r="H24"/>
  <c r="H38"/>
  <c r="D44"/>
  <c r="D45"/>
  <c r="H39"/>
  <c r="D59"/>
  <c r="D48"/>
  <c r="H48"/>
  <c r="H44"/>
  <c r="D60"/>
  <c r="D49"/>
  <c r="H49"/>
  <c r="H45"/>
  <c r="H60"/>
  <c r="H59"/>
  <c r="D84"/>
  <c r="D85"/>
  <c r="D88"/>
  <c r="D91"/>
  <c r="D87"/>
  <c r="D90"/>
  <c r="G85"/>
  <c r="G84"/>
  <c r="D94"/>
  <c r="D99"/>
  <c r="D102"/>
  <c r="G87"/>
  <c r="H87"/>
  <c r="H84"/>
  <c r="G88"/>
  <c r="G91"/>
  <c r="H88"/>
  <c r="H85"/>
  <c r="D93"/>
  <c r="G94"/>
  <c r="H91"/>
  <c r="D98"/>
  <c r="D101"/>
  <c r="G90"/>
  <c r="G93"/>
  <c r="H90"/>
  <c r="G99"/>
  <c r="G102"/>
  <c r="H102"/>
  <c r="H99"/>
  <c r="H94"/>
  <c r="G98"/>
  <c r="G101"/>
  <c r="H101"/>
  <c r="H98"/>
  <c r="H93"/>
</calcChain>
</file>

<file path=xl/comments1.xml><?xml version="1.0" encoding="utf-8"?>
<comments xmlns="http://schemas.openxmlformats.org/spreadsheetml/2006/main">
  <authors>
    <author>Сергей</author>
    <author>Alex</author>
    <author>&lt;&gt;</author>
  </authors>
  <commentList>
    <comment ref="B1" author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B2" author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I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B8" author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I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A13" authorId="0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13" authorId="0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13" author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13" authorId="0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</t>
        </r>
      </text>
    </comment>
    <comment ref="E13" authorId="0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13" authorId="0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
&lt;Базисная ЗП по ресурсу (для машин и механизмов)&gt;</t>
        </r>
      </text>
    </comment>
    <comment ref="G13" authorId="0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
&lt;Базисная ЗП по ресурсу на физ. объем (для машин и механизмов)&gt;</t>
        </r>
      </text>
    </comment>
    <comment ref="H13" authorId="0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
&lt;Текущая ЗП по ресурсу (для машин и механизмов)&gt;</t>
        </r>
      </text>
    </comment>
    <comment ref="I13" authorId="0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
&lt;Текущая ЗП по ресурсу на физ. объем (для машин и механизмов)&gt;</t>
        </r>
      </text>
    </comment>
    <comment ref="A4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______________&lt;Составил&gt;</t>
        </r>
      </text>
    </comment>
    <comment ref="A44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______________&lt;Проверил&gt;</t>
        </r>
      </text>
    </comment>
  </commentList>
</comments>
</file>

<file path=xl/sharedStrings.xml><?xml version="1.0" encoding="utf-8"?>
<sst xmlns="http://schemas.openxmlformats.org/spreadsheetml/2006/main" count="552" uniqueCount="374">
  <si>
    <t>(наименование стройки)</t>
  </si>
  <si>
    <t xml:space="preserve">ЛОКАЛЬНЫЙ СМЕТНЫЙ РАСЧЕТ № 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</si>
  <si>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</si>
  <si>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</si>
  <si>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</si>
  <si>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</si>
  <si>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</si>
  <si>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Обоснование</t>
  </si>
  <si>
    <t>на единицу измерения</t>
  </si>
  <si>
    <t>общая</t>
  </si>
  <si>
    <t>Сметная стоимость, руб.</t>
  </si>
  <si>
    <t>в базисных ценах</t>
  </si>
  <si>
    <t>в текущих (прогнозных) ценах</t>
  </si>
  <si>
    <t>УТВЕРЖДАЮ:</t>
  </si>
  <si>
    <t>Кол.
на ед./
всего</t>
  </si>
  <si>
    <t xml:space="preserve">                                       Раздел 1. Дорожная одежда</t>
  </si>
  <si>
    <t>ТЕР01-01-115-05прим</t>
  </si>
  <si>
    <t>1000 м3 грунта</t>
  </si>
  <si>
    <r>
      <t>Снятие почвенно-растительного грунта автогрейдерами: средними с перемещением грунта до 20 м</t>
    </r>
    <r>
      <rPr>
        <i/>
        <sz val="8"/>
        <rFont val="Arial"/>
        <family val="2"/>
        <charset val="204"/>
      </rPr>
      <t xml:space="preserve">
3 528,06 = 3 528,06 + 28,16 x (123,00 - 123,00)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(81 руб.): 95% от ФОТ (85 руб.)
СП (36 руб.): 50%*0.85 от ФОТ (85 руб.)</t>
    </r>
  </si>
  <si>
    <t>Затраты труда рабочих (ср 1,7)</t>
  </si>
  <si>
    <t>чел.час</t>
  </si>
  <si>
    <t>9,729
1,51</t>
  </si>
  <si>
    <t>Затраты труда машинистов</t>
  </si>
  <si>
    <t>35,2
5,46</t>
  </si>
  <si>
    <t>1. 120202</t>
  </si>
  <si>
    <t>Автогрейдеры среднего типа 99кВт (135л.с)</t>
  </si>
  <si>
    <t>маш.-ч</t>
  </si>
  <si>
    <t>28,16
4,36</t>
  </si>
  <si>
    <t>123,00
10,58</t>
  </si>
  <si>
    <t>536,28
46,13</t>
  </si>
  <si>
    <t>969,82
177,53</t>
  </si>
  <si>
    <t>4228,42
774,03</t>
  </si>
  <si>
    <r>
      <t>Планировка  площадей автогрейдерами: средними с перемещением грунта до 20 м</t>
    </r>
    <r>
      <rPr>
        <i/>
        <sz val="8"/>
        <rFont val="Arial"/>
        <family val="2"/>
        <charset val="204"/>
      </rPr>
      <t xml:space="preserve">
3 528,06 = 3 528,06 + 28,16 x (123,00 - 123,00)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(81 руб.): 95% от ФОТ (85 руб.)
СП (36 руб.): 50%*0.85 от ФОТ (85 руб.)</t>
    </r>
  </si>
  <si>
    <t>ТЕР27-04-001-01</t>
  </si>
  <si>
    <t>100 м3 материала основания (в плотном теле)</t>
  </si>
  <si>
    <r>
      <t>Устройство подстилающих и выравнивающих слоев оснований: из песка</t>
    </r>
    <r>
      <rPr>
        <i/>
        <sz val="8"/>
        <rFont val="Arial"/>
        <family val="2"/>
        <charset val="204"/>
      </rPr>
      <t xml:space="preserve">
10 184,94 = 2 281,69 + 1,77 x (123,00 - 123,00) + 0,74 x (110,00 - 110,00) + 101 x 78,25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(1360 руб.): 142% от ФОТ (958 руб.)
СП (774 руб.): 95%*0.85 от ФОТ (958 руб.)</t>
    </r>
  </si>
  <si>
    <t>Затраты труда рабочих (ср 2,3)</t>
  </si>
  <si>
    <t>18,078
47,22</t>
  </si>
  <si>
    <t>17,35
45,32</t>
  </si>
  <si>
    <t>1. 030101</t>
  </si>
  <si>
    <t>Автопогрузчики 5 т</t>
  </si>
  <si>
    <t>4,29
11,21</t>
  </si>
  <si>
    <t>89,99
10,06</t>
  </si>
  <si>
    <t>1008,79
112,77</t>
  </si>
  <si>
    <t>361,93
132,29</t>
  </si>
  <si>
    <t>4057,24
1482,97</t>
  </si>
  <si>
    <t>2. 120202</t>
  </si>
  <si>
    <t>1,77
4,62</t>
  </si>
  <si>
    <t>568,26
48,88</t>
  </si>
  <si>
    <t>4480,57
820,19</t>
  </si>
  <si>
    <t>3. 120911</t>
  </si>
  <si>
    <t>Катки дорожные самоходные на пневмоколесном ходу 30 т</t>
  </si>
  <si>
    <t>7,08
18,49</t>
  </si>
  <si>
    <t>206,01
14,40</t>
  </si>
  <si>
    <t>3809,12
266,26</t>
  </si>
  <si>
    <t>1129,24
189,36</t>
  </si>
  <si>
    <t>20879,65
3501,27</t>
  </si>
  <si>
    <t>4. 121343</t>
  </si>
  <si>
    <t>Машины дорожные комбинированные</t>
  </si>
  <si>
    <t>0,74
1,93</t>
  </si>
  <si>
    <t>110,00
11,60</t>
  </si>
  <si>
    <t>212,30
22,39</t>
  </si>
  <si>
    <t>980,12
177,52</t>
  </si>
  <si>
    <t>1891,63
342,61</t>
  </si>
  <si>
    <t>5. 408-9040</t>
  </si>
  <si>
    <t>Песок для строительных работ природный</t>
  </si>
  <si>
    <t>м3</t>
  </si>
  <si>
    <t>101
263,8</t>
  </si>
  <si>
    <t>6. 411-0001</t>
  </si>
  <si>
    <t>Вода</t>
  </si>
  <si>
    <t>5
13,06</t>
  </si>
  <si>
    <t>ТЕР27-04-014-01</t>
  </si>
  <si>
    <t>1000 м2 покрытия</t>
  </si>
  <si>
    <r>
      <t>Устройство покрытий толщиной 15 см при укатке щебня с пределом прочности на сжатие до 68,6 МПа (700 кгс/см2) однослойных</t>
    </r>
    <r>
      <rPr>
        <i/>
        <sz val="8"/>
        <rFont val="Arial"/>
        <family val="2"/>
        <charset val="204"/>
      </rPr>
      <t xml:space="preserve">
31 178,56 = 31 020,00 + 0,41 x (123,00 - 123,00) + 3,35 x (110,00 - 110,00) - 10 x 154,22 + (39 - 15) x 141,18 + (175 - 189) x 120,54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(1014 руб.): 142% от ФОТ (714 руб.)
СП (577 руб.): 95%*0.85 от ФОТ (714 руб.)</t>
    </r>
  </si>
  <si>
    <t>Рабочий строитель (ср 2,7)</t>
  </si>
  <si>
    <t>63,756
39,02</t>
  </si>
  <si>
    <t>48,6375
29,77</t>
  </si>
  <si>
    <t>4,17
2,55</t>
  </si>
  <si>
    <t>229,47
25,65</t>
  </si>
  <si>
    <t>922,92
337,34</t>
  </si>
  <si>
    <t>2. 070149</t>
  </si>
  <si>
    <t>Бульдозеры при работе на других видах строительства 79 кВт (108 л.с.)</t>
  </si>
  <si>
    <t>2,59
1,59</t>
  </si>
  <si>
    <t>80,01
14,40</t>
  </si>
  <si>
    <t>127,22
22,90</t>
  </si>
  <si>
    <t>565,44
189,36</t>
  </si>
  <si>
    <t>899,05
301,08</t>
  </si>
  <si>
    <t>3. 120202</t>
  </si>
  <si>
    <t>0,41
0,25</t>
  </si>
  <si>
    <t>123,00
13,50</t>
  </si>
  <si>
    <t>30,75
3,38</t>
  </si>
  <si>
    <t>242,46
44,38</t>
  </si>
  <si>
    <t>4. 120906</t>
  </si>
  <si>
    <t>Катки дорожные самоходные гладкие 8 т</t>
  </si>
  <si>
    <t>7,87
4,82</t>
  </si>
  <si>
    <t>75,00
11,60</t>
  </si>
  <si>
    <t>361,50
55,91</t>
  </si>
  <si>
    <t>639,91
152,54</t>
  </si>
  <si>
    <t>3084,37
735,24</t>
  </si>
  <si>
    <t>5. 120907</t>
  </si>
  <si>
    <t>Катки дорожные самоходные гладкие 13 т</t>
  </si>
  <si>
    <t>19,27
11,79</t>
  </si>
  <si>
    <t>121,00
14,40</t>
  </si>
  <si>
    <t>1426,59
169,78</t>
  </si>
  <si>
    <t>760,10
189,36</t>
  </si>
  <si>
    <t>8961,58
2232,55</t>
  </si>
  <si>
    <t>6. 121343</t>
  </si>
  <si>
    <t>3,35
2,05</t>
  </si>
  <si>
    <t>225,50
23,78</t>
  </si>
  <si>
    <t>2009,25
363,92</t>
  </si>
  <si>
    <t>7. 121803</t>
  </si>
  <si>
    <t>Распределители каменной мелочи</t>
  </si>
  <si>
    <t>1,25
0,77</t>
  </si>
  <si>
    <t>116,64
13,50</t>
  </si>
  <si>
    <t>89,81
10,40</t>
  </si>
  <si>
    <t>826,57
177,53</t>
  </si>
  <si>
    <t>636,46
136,70</t>
  </si>
  <si>
    <t>8. 408-0022</t>
  </si>
  <si>
    <t>Щебень из природного камня для строительных работ марка 400, фракция 10-20 мм</t>
  </si>
  <si>
    <t>39
23,87</t>
  </si>
  <si>
    <t>9. 408-0024</t>
  </si>
  <si>
    <t>Щебень из природного камня для строительных работ марка 400, фракция 40-70 мм</t>
  </si>
  <si>
    <t>175
107,1</t>
  </si>
  <si>
    <t>10. 411-0001</t>
  </si>
  <si>
    <t>20
12,24</t>
  </si>
  <si>
    <t>ТЕР27-04-007-04</t>
  </si>
  <si>
    <t>1000 м2 основания</t>
  </si>
  <si>
    <r>
      <t>На каждый 1 см изменения толщины слоя добавлять  до 25 см к нормам с 27-04-007-01 по 27-04-007-3</t>
    </r>
    <r>
      <rPr>
        <i/>
        <sz val="8"/>
        <rFont val="Arial"/>
        <family val="2"/>
        <charset val="204"/>
      </rPr>
      <t xml:space="preserve">
1 107,31 = 1 107,31 + 12,6 x (68,96 - 68,96)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(328 руб.): 142% от ФОТ (231 руб.)
СП (187 руб.): 95%*0.85 от ФОТ (231 руб.)</t>
    </r>
  </si>
  <si>
    <t>3,1375
19,2</t>
  </si>
  <si>
    <t>0,83
5,08</t>
  </si>
  <si>
    <t>457,15
51,10</t>
  </si>
  <si>
    <t>1838,60
672,03</t>
  </si>
  <si>
    <t>2. 120906</t>
  </si>
  <si>
    <t>0,86
5,26</t>
  </si>
  <si>
    <t>75,00
10,58</t>
  </si>
  <si>
    <t>394,50
55,65</t>
  </si>
  <si>
    <t>3365,93
802,36</t>
  </si>
  <si>
    <t>3. 120907</t>
  </si>
  <si>
    <t>0,82
5,02</t>
  </si>
  <si>
    <t>607,42
72,29</t>
  </si>
  <si>
    <t>3815,70
950,59</t>
  </si>
  <si>
    <t>4. 408-0024</t>
  </si>
  <si>
    <t>Щебень из природного камня для строительных работ марка400, фракция 40-70 мм</t>
  </si>
  <si>
    <t>12,6
77,11</t>
  </si>
  <si>
    <t>ТЕР01-02-027-02</t>
  </si>
  <si>
    <t>1000 м2 спланированной площади</t>
  </si>
  <si>
    <r>
      <t>Планировка обочин механизированным способом, группа грунтов 2 за 2 прохода</t>
    </r>
    <r>
      <rPr>
        <i/>
        <sz val="8"/>
        <rFont val="Arial"/>
        <family val="2"/>
        <charset val="204"/>
      </rPr>
      <t xml:space="preserve">
106,50 = 106,50 + 0,43 x (123,00 - 123,00)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(6 руб.): 80% от ФОТ (7 руб.)
СП (3 руб.): 45%*0.85 от ФОТ (7 руб.)</t>
    </r>
  </si>
  <si>
    <t>1,375
0,53</t>
  </si>
  <si>
    <t>1. 070149</t>
  </si>
  <si>
    <t>0,67
0,26</t>
  </si>
  <si>
    <t>20,80
3,74</t>
  </si>
  <si>
    <t>147,01
49,23</t>
  </si>
  <si>
    <t>0,43
0,17</t>
  </si>
  <si>
    <t>20,91
2,30</t>
  </si>
  <si>
    <t>164,87
30,18</t>
  </si>
  <si>
    <t>Итого прямые затраты по смете</t>
  </si>
  <si>
    <t>56 356,00</t>
  </si>
  <si>
    <t>517 203,00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</si>
  <si>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</si>
  <si>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</si>
  <si>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</si>
  <si>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</si>
  <si>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</si>
  <si>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</si>
  <si>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</si>
  <si>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Земляные работы, выполняемые механизированным способом</t>
  </si>
  <si>
    <t>1 600,00</t>
  </si>
  <si>
    <t>13 460,00</t>
  </si>
  <si>
    <t xml:space="preserve">    Автомобильные дороги</t>
  </si>
  <si>
    <t>59 178,00</t>
  </si>
  <si>
    <t>552 711,00</t>
  </si>
  <si>
    <t xml:space="preserve">    Земляные работы, выполняемые по другим видам работ (подготовительным, сопутствующим, укрепительным)</t>
  </si>
  <si>
    <t xml:space="preserve">    Итого</t>
  </si>
  <si>
    <t>60 838,00</t>
  </si>
  <si>
    <t>566 650,00</t>
  </si>
  <si>
    <t xml:space="preserve">    Технический надзор 2,14%</t>
  </si>
  <si>
    <t xml:space="preserve">    Непредвиденные затраты</t>
  </si>
  <si>
    <t xml:space="preserve">    Итого с непредвиденными</t>
  </si>
  <si>
    <t xml:space="preserve">    Перерасчет в цены  3 кв.2014г  1,003*1,021</t>
  </si>
  <si>
    <t xml:space="preserve">    Итого с учетом доп. затрат в тек ценах</t>
  </si>
  <si>
    <t xml:space="preserve">    НДС 18%</t>
  </si>
  <si>
    <t xml:space="preserve">    ВСЕГО по смете</t>
  </si>
  <si>
    <t>Составил: ___________________________Н.Г.Бурова</t>
  </si>
  <si>
    <t>(должность, подпись, расшифровка)</t>
  </si>
  <si>
    <t>Проверил: ___________________________Е.Б.Груздева</t>
  </si>
  <si>
    <t>Сметная стоимость строительных работ _______________________________________________________________________________________________</t>
  </si>
  <si>
    <t>Глава администрации МО п.Григорьево</t>
  </si>
  <si>
    <t>_________А.В.Ширков</t>
  </si>
  <si>
    <t>"___" ____________2014 г.</t>
  </si>
  <si>
    <t>Заказчик:Администрация МО Григорьево</t>
  </si>
  <si>
    <t>Основание:  Ведомость дефектов</t>
  </si>
  <si>
    <t>Составлен(а) в текущих (прогнозных) ценах по состоянию на 1кв.2014 г.с учетом перерасчета в цены 3 кв.2014г.</t>
  </si>
  <si>
    <t xml:space="preserve">Смету </t>
  </si>
  <si>
    <t xml:space="preserve">    Перевозка работников 195,00/8/6*37/50*567,63*2</t>
  </si>
  <si>
    <t>3 413,00</t>
  </si>
  <si>
    <t>64 251,00</t>
  </si>
  <si>
    <t>570 063,00</t>
  </si>
  <si>
    <t>1 375,00</t>
  </si>
  <si>
    <t>12 199,00</t>
  </si>
  <si>
    <t>65 626,00</t>
  </si>
  <si>
    <t>582 262,00</t>
  </si>
  <si>
    <t>1 313,00</t>
  </si>
  <si>
    <t>11 645,00</t>
  </si>
  <si>
    <t>66 939,00</t>
  </si>
  <si>
    <t>593 907,00</t>
  </si>
  <si>
    <t>1 607,00</t>
  </si>
  <si>
    <t>14 254,00</t>
  </si>
  <si>
    <t>68 546,00</t>
  </si>
  <si>
    <t>608 161,00</t>
  </si>
  <si>
    <t>12 338,28</t>
  </si>
  <si>
    <t>109 468,98</t>
  </si>
  <si>
    <t>80 884,28</t>
  </si>
  <si>
    <t>717 629,98</t>
  </si>
  <si>
    <t xml:space="preserve">МИНИСТЕРСТВО, ВЕДОМСТВО РФ </t>
  </si>
  <si>
    <t>ГЛАВНОЕ УПРАВЛЕНИЕ</t>
  </si>
  <si>
    <t>УТВЕРЖДЕН</t>
  </si>
  <si>
    <t>___'__________________20_____г.</t>
  </si>
  <si>
    <t>СВОДНЫЙ СМЕТНЫЙ РАСЧЕТ СТОИМОСТИ СТРОИТЕЛЬСТВА</t>
  </si>
  <si>
    <t>Составлен в базисных ценах на 01.2000г и текущих ценах на 1 кв. 2014г. Применен коэф.-дефлятор на IIкв.2014г.K=1,003 и IIIкв. 2014г. K=1,021</t>
  </si>
  <si>
    <t>СМЕТНАЯ СТОИМОСТЬ, ТЫС.РУБ.</t>
  </si>
  <si>
    <t>ОБЩАЯ СМЕТНАЯ СТОИМОСТЬ, ТЫС.РУБ.</t>
  </si>
  <si>
    <t>№п/п</t>
  </si>
  <si>
    <t>НОМЕРА</t>
  </si>
  <si>
    <t>Н А И М Е Н О В А Н И Е</t>
  </si>
  <si>
    <t>СТРОИ-</t>
  </si>
  <si>
    <t>МОНТАЖ-</t>
  </si>
  <si>
    <t>ОБОРУД.</t>
  </si>
  <si>
    <t>ПРОЧИХ</t>
  </si>
  <si>
    <t>СМЕТ</t>
  </si>
  <si>
    <t>Г Л А В, О Б Ъ Е К Т О В,</t>
  </si>
  <si>
    <t>ТЕЛЬНЫХ</t>
  </si>
  <si>
    <t>НЫХ</t>
  </si>
  <si>
    <t>МЕБЕЛИ И</t>
  </si>
  <si>
    <t>ЗАТРАТ</t>
  </si>
  <si>
    <t>И РАСЧЕТОВ</t>
  </si>
  <si>
    <t>Р А Б О Т      И    З А Т Р А Т</t>
  </si>
  <si>
    <t>РАБОТ</t>
  </si>
  <si>
    <t>ИНВЕНТ.</t>
  </si>
  <si>
    <t>Глава 1. ПОДГОТОВКА ТЕРРИТОРИИ СТРОИТЕЛЬСТВА - ЗАТРАТ НЕТ</t>
  </si>
  <si>
    <t>Глава 2. ОСНОВНЫЕ ОБЪЕКТЫ СТРОИТЕЛЬСТВА</t>
  </si>
  <si>
    <t>1.</t>
  </si>
  <si>
    <t>02-01</t>
  </si>
  <si>
    <t>ИТОГО ПО ГЛАВЕ 2</t>
  </si>
  <si>
    <t>Глава 3. ОБЪЕКТЫ ПОДСОБНОГО И ОБСЛУЖИВАЮЩЕГО НАЗНАЧЕНИЯ - ЗАТРАТ НЕТ</t>
  </si>
  <si>
    <t>Глава 4.  НАРУЖНЫЕ СЕТИ ОБСЛУЖИВАЮЩЕГО НАЗНАЧЕНИЯ (ВОДОСНАБЖЕНИЯ, КАНАЛИЗАЦИИ, ТЕПЛОСНАБЖЕНИЯ И Т.П.) - ЗАТРАТ НЕТ</t>
  </si>
  <si>
    <t>Глава 5. БЛАГОУСТРОЙСТВО ТЕРРИТОРИИ И ОЗЕЛЕНЕНИЕ - ЗАТРАТ НЕТ</t>
  </si>
  <si>
    <t>ИТОГО ПО ГЛАВАМ 1-5</t>
  </si>
  <si>
    <t>Глава 6. ВРЕМЕННЫЕ ЗДАНИЯ И СООРУЖЕНИЯ - ЗАТРАТ НЕТ</t>
  </si>
  <si>
    <t>ИТОГО ПО ГЛАВЕ 1-6</t>
  </si>
  <si>
    <t>Глава 7. ПРОЧИЕ РАБОТЫ И ЗАТРАТЫ</t>
  </si>
  <si>
    <t>2.</t>
  </si>
  <si>
    <t>Постан.Гос.Рос. От 19,06,2001г. №62 (ГСН 81-05-02-2001) т.2.2. п.1.4.</t>
  </si>
  <si>
    <t>УДОРОЖАНИЕ СТРОИТЕЛЬНЫХ И МОНТАЖНЫХ РАБОТ В ЗИМНЕЕ ВРЕМЯ (%=1,41)</t>
  </si>
  <si>
    <t>МДС81-35.2004г. П.9.3</t>
  </si>
  <si>
    <t>ЗАТРАТЫ ПО ПЕРЕВОЗКЕ АВТОМОБИЛЬНЫМ ТРАНСПОРТОМ РАБОТНИКОВ СТРОИТЕЛЬНЫХ И МОНТАЖНЫХ ОРГАНИЗАЦИЙ</t>
  </si>
  <si>
    <t>ИТОГО ПО ГЛАВЕ 7</t>
  </si>
  <si>
    <t>ИТОГО ПО ГЛАВАМ 1-7</t>
  </si>
  <si>
    <t>3.</t>
  </si>
  <si>
    <t>ИТОГО ПО ГЛАВАМ 1-8</t>
  </si>
  <si>
    <t>4.</t>
  </si>
  <si>
    <t>5.</t>
  </si>
  <si>
    <t>ИТОГО ПО ГЛАВАМ 1-9</t>
  </si>
  <si>
    <t>6.</t>
  </si>
  <si>
    <t>МДС 81-35.2004г.</t>
  </si>
  <si>
    <t>НЕПРЕДВИДЕННЫЕ ЗАТРАТЫ 2%</t>
  </si>
  <si>
    <t>ИТОГО</t>
  </si>
  <si>
    <t xml:space="preserve">ИТОГО с учетом Коэф.-дефл. на 2кв. 2014г k=1,003 и на 3кв. 2014г. K=1,021
</t>
  </si>
  <si>
    <t>7.</t>
  </si>
  <si>
    <t>ФЗ №117 от 07.07.2003г.</t>
  </si>
  <si>
    <t>НАЛОГ НА ДОБАВЛЕННУЮ СТОИМОСТЬ 20%</t>
  </si>
  <si>
    <t>ВСЕГО К ОПЛАТЕ ПО СВОДНО-СМЕТНОМУ РАСЧЕТУ</t>
  </si>
  <si>
    <t>ВЕДОМОСТЬ ДЕФЕКТОВ</t>
  </si>
  <si>
    <t>и намеченных видов работ</t>
  </si>
  <si>
    <t>Местоположение</t>
  </si>
  <si>
    <t>Существующее состояние</t>
  </si>
  <si>
    <t>Количество</t>
  </si>
  <si>
    <t>3</t>
  </si>
  <si>
    <t>Дефектная ведомость составлена Заказчиком</t>
  </si>
  <si>
    <t xml:space="preserve">На покрытии имеются выбоины,просадки ,ямы ,значительный износ щебеночного покрытия </t>
  </si>
  <si>
    <t>Планировка обочин механизированным способом, группа грунтов 2 за 2 прохода</t>
  </si>
  <si>
    <t>Планировка  площадей автогрейдерами: средними с перемещением грунта до 20 м</t>
  </si>
  <si>
    <t>Устройство подстилающих и выравнивающих слоев оснований: из песка</t>
  </si>
  <si>
    <t>ремонт автомобильной дороги по ул.Молодежная ( от д. № 6 до примыкания с автодорогой)                                                                                           в д.Заколпье  Гусь-Хрустального района Владимирской области</t>
  </si>
  <si>
    <t>Снятие почвенно-растительного грунта автогрейдерами: средними с перемещением грунта до 20 м</t>
  </si>
  <si>
    <t>Дорожная одежда</t>
  </si>
  <si>
    <t>Устройство покрытий толщиной 25 см однослойных</t>
  </si>
  <si>
    <t xml:space="preserve">Заказчик:                                                           Администрация муниципального образования  Григорьевское (сельское поселение) </t>
  </si>
  <si>
    <t xml:space="preserve">Ул.Молодежная-общая площадь- 612м2 шириной 3,0 м длиной 192 п.м </t>
  </si>
  <si>
    <t xml:space="preserve"> Ремонт автомобильной дороги по ул.Молодежная ( от д.№ 6 до примыкания с автомобильной дорогой) в д.Заколпье Гусь-Хрустальный район Владимирской области</t>
  </si>
  <si>
    <t>(195,00/8/6)*37/50*567,63*2)=3 413</t>
  </si>
  <si>
    <t>Локальный ресурсный сметный расчет</t>
  </si>
  <si>
    <t>№ п.п.</t>
  </si>
  <si>
    <t>Код ресурса</t>
  </si>
  <si>
    <t>Единица измерения</t>
  </si>
  <si>
    <t>Кол-во по проектным данным</t>
  </si>
  <si>
    <t>Сметная стоимость</t>
  </si>
  <si>
    <t>В базисных ценах, руб.</t>
  </si>
  <si>
    <t>В текущих ценах, руб.</t>
  </si>
  <si>
    <t>На ед.</t>
  </si>
  <si>
    <t>Общая</t>
  </si>
  <si>
    <t>2</t>
  </si>
  <si>
    <t xml:space="preserve">          Ресурсы подрядчика</t>
  </si>
  <si>
    <t xml:space="preserve">                  Трудозатраты</t>
  </si>
  <si>
    <t xml:space="preserve">
</t>
  </si>
  <si>
    <t/>
  </si>
  <si>
    <t>Итого по трудовым ресурсам</t>
  </si>
  <si>
    <t>руб</t>
  </si>
  <si>
    <t xml:space="preserve">724
</t>
  </si>
  <si>
    <t xml:space="preserve">9546
</t>
  </si>
  <si>
    <t xml:space="preserve">                  Машины и механизмы</t>
  </si>
  <si>
    <t>1695,41
189,52</t>
  </si>
  <si>
    <t>6818,76
2492,34</t>
  </si>
  <si>
    <t>148,02
26,64</t>
  </si>
  <si>
    <t>1046,06
350,31</t>
  </si>
  <si>
    <t>Автогрейдеры среднего типа 99кВт (135л.с)...</t>
  </si>
  <si>
    <t xml:space="preserve">123,00
</t>
  </si>
  <si>
    <t>1692,48
146,82</t>
  </si>
  <si>
    <t>13344,74
2442,81</t>
  </si>
  <si>
    <t xml:space="preserve">   - Автогрейдеры среднего типа 99кВт (135л.с)</t>
  </si>
  <si>
    <t>1640,82
141,14</t>
  </si>
  <si>
    <t>12937,41
2368,25</t>
  </si>
  <si>
    <t>51,66
5,68</t>
  </si>
  <si>
    <t>407,33
74,56</t>
  </si>
  <si>
    <t>Катки дорожные самоходные гладкие 8 т...</t>
  </si>
  <si>
    <t xml:space="preserve">75,00
</t>
  </si>
  <si>
    <t>756,00
111,56</t>
  </si>
  <si>
    <t>6450,30
1537,60</t>
  </si>
  <si>
    <t xml:space="preserve">   - Катки дорожные самоходные гладкие 8 т</t>
  </si>
  <si>
    <t>2034,01
242,07</t>
  </si>
  <si>
    <t>12777,28
3183,14</t>
  </si>
  <si>
    <t>437,80
46,17</t>
  </si>
  <si>
    <t>3900,88
706,53</t>
  </si>
  <si>
    <t>Итого по строительным машинам</t>
  </si>
  <si>
    <t>13331
1356</t>
  </si>
  <si>
    <t>82325
17939</t>
  </si>
  <si>
    <t xml:space="preserve">                  Материалы</t>
  </si>
  <si>
    <t>408-0022</t>
  </si>
  <si>
    <t xml:space="preserve">141,18
</t>
  </si>
  <si>
    <t xml:space="preserve">3369,97
</t>
  </si>
  <si>
    <t xml:space="preserve">1373,46
</t>
  </si>
  <si>
    <t xml:space="preserve">32784,49
</t>
  </si>
  <si>
    <t>408-0024</t>
  </si>
  <si>
    <t>Щебень из природного камня для строительных работ марка...</t>
  </si>
  <si>
    <t xml:space="preserve">18227,34
</t>
  </si>
  <si>
    <t xml:space="preserve">1243,17
</t>
  </si>
  <si>
    <t xml:space="preserve">229004,35
</t>
  </si>
  <si>
    <t xml:space="preserve">   - Щебень из природного камня для строительных работ марка 400, фракция 40-70 мм</t>
  </si>
  <si>
    <t xml:space="preserve">120,54
</t>
  </si>
  <si>
    <t xml:space="preserve">12909,83
</t>
  </si>
  <si>
    <t xml:space="preserve">133143,51
</t>
  </si>
  <si>
    <t xml:space="preserve">   - Щебень из природного камня для строительных работ марка400, фракция 40-70 мм</t>
  </si>
  <si>
    <t xml:space="preserve">68,96
</t>
  </si>
  <si>
    <t xml:space="preserve">5317,51
</t>
  </si>
  <si>
    <t xml:space="preserve">95860,84
</t>
  </si>
  <si>
    <t>408-9040</t>
  </si>
  <si>
    <t xml:space="preserve">78,25
</t>
  </si>
  <si>
    <t xml:space="preserve">20642,35
</t>
  </si>
  <si>
    <t xml:space="preserve">618,77
</t>
  </si>
  <si>
    <t xml:space="preserve">163231,53
</t>
  </si>
  <si>
    <t>411-0001</t>
  </si>
  <si>
    <t xml:space="preserve">2,41
</t>
  </si>
  <si>
    <t xml:space="preserve">60,97
</t>
  </si>
  <si>
    <t xml:space="preserve">12,08
</t>
  </si>
  <si>
    <t xml:space="preserve">305,62
</t>
  </si>
  <si>
    <t>Итого по строительным материалам</t>
  </si>
  <si>
    <t xml:space="preserve">42301
</t>
  </si>
  <si>
    <t xml:space="preserve">425332
</t>
  </si>
  <si>
    <t>Составил:______________Н.Г.Бурова</t>
  </si>
  <si>
    <t>Проверил:______________Е.Б.Груздева</t>
  </si>
  <si>
    <t>На Ремонт автомобильной дороги по ул.Молодежная (от д.№6 до примыкания с  автодорогой)                                                                       д.Заколпье Гусь-Хрустального района Владимирской области</t>
  </si>
  <si>
    <t xml:space="preserve">                                        </t>
  </si>
  <si>
    <t>ремонт автомобильной дороги по ул.Молодежная ( от д. № 6 до примыкания с автодорогой)  в с.Заколпье  Гусь-Хрустального района Владимирской области</t>
  </si>
  <si>
    <t>СВОДНЫЙ СМЕТНЫЙ РАСЧЕТ В СУММЕ -706 840.00 руб</t>
  </si>
  <si>
    <t>Ремонт автомобильной дороги по ул.Молодежная (от д.№6 до примыкания с  автодорогой)                                                                       с.Заколпье Гусь-Хрустального района Владимирской области</t>
  </si>
</sst>
</file>

<file path=xl/styles.xml><?xml version="1.0" encoding="utf-8"?>
<styleSheet xmlns="http://schemas.openxmlformats.org/spreadsheetml/2006/main">
  <fonts count="40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  <font>
      <sz val="10"/>
      <name val="Arial Cyr"/>
      <charset val="204"/>
    </font>
    <font>
      <sz val="9"/>
      <name val="Courier New"/>
      <family val="3"/>
      <charset val="204"/>
    </font>
    <font>
      <b/>
      <sz val="11"/>
      <name val="Courier New"/>
      <family val="3"/>
      <charset val="204"/>
    </font>
    <font>
      <sz val="12"/>
      <name val="Courier New"/>
      <family val="3"/>
      <charset val="204"/>
    </font>
    <font>
      <sz val="10"/>
      <name val="Courier New"/>
      <family val="3"/>
      <charset val="204"/>
    </font>
    <font>
      <b/>
      <i/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8"/>
      <name val="Courier New"/>
      <family val="3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Tahoma"/>
      <family val="2"/>
      <charset val="204"/>
    </font>
    <font>
      <b/>
      <i/>
      <sz val="10"/>
      <name val="Verdana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Verdan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4" fillId="0" borderId="1">
      <alignment horizontal="center"/>
    </xf>
    <xf numFmtId="0" fontId="16" fillId="0" borderId="0">
      <alignment vertical="top"/>
    </xf>
    <xf numFmtId="0" fontId="24" fillId="0" borderId="1">
      <alignment horizontal="center"/>
    </xf>
    <xf numFmtId="0" fontId="24" fillId="0" borderId="0">
      <alignment vertical="top"/>
    </xf>
    <xf numFmtId="0" fontId="24" fillId="0" borderId="0">
      <alignment horizontal="right" vertical="top" wrapText="1"/>
    </xf>
    <xf numFmtId="0" fontId="24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4" fontId="33" fillId="0" borderId="0" applyNumberFormat="0" applyFont="0" applyAlignment="0">
      <alignment horizontal="left"/>
    </xf>
    <xf numFmtId="0" fontId="24" fillId="0" borderId="1">
      <alignment horizontal="center" wrapText="1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6" fillId="0" borderId="0"/>
    <xf numFmtId="0" fontId="24" fillId="0" borderId="0"/>
    <xf numFmtId="0" fontId="24" fillId="0" borderId="1">
      <alignment horizontal="center" wrapText="1"/>
    </xf>
    <xf numFmtId="0" fontId="24" fillId="0" borderId="1">
      <alignment horizontal="center"/>
    </xf>
    <xf numFmtId="0" fontId="24" fillId="0" borderId="1">
      <alignment horizontal="center" wrapText="1"/>
    </xf>
    <xf numFmtId="0" fontId="16" fillId="0" borderId="0"/>
    <xf numFmtId="0" fontId="16" fillId="0" borderId="0"/>
    <xf numFmtId="0" fontId="24" fillId="0" borderId="0">
      <alignment horizontal="center" vertical="top" wrapText="1"/>
    </xf>
    <xf numFmtId="0" fontId="24" fillId="0" borderId="0">
      <alignment horizontal="center"/>
    </xf>
    <xf numFmtId="0" fontId="24" fillId="0" borderId="0">
      <alignment horizontal="left" vertical="top"/>
    </xf>
    <xf numFmtId="0" fontId="24" fillId="0" borderId="0"/>
  </cellStyleXfs>
  <cellXfs count="229">
    <xf numFmtId="0" fontId="0" fillId="0" borderId="0" xfId="0"/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right" vertical="top"/>
    </xf>
    <xf numFmtId="0" fontId="6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4" fillId="0" borderId="0" xfId="0" applyFont="1"/>
    <xf numFmtId="49" fontId="6" fillId="0" borderId="0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right" vertical="top"/>
    </xf>
    <xf numFmtId="0" fontId="15" fillId="0" borderId="2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1" xfId="0" applyNumberFormat="1" applyFont="1" applyBorder="1" applyAlignment="1">
      <alignment horizontal="righ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vertical="justify"/>
    </xf>
    <xf numFmtId="0" fontId="17" fillId="0" borderId="0" xfId="0" quotePrefix="1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/>
    <xf numFmtId="0" fontId="17" fillId="0" borderId="0" xfId="0" applyFont="1" applyBorder="1" applyAlignment="1">
      <alignment horizontal="center" vertical="center" wrapText="1"/>
    </xf>
    <xf numFmtId="0" fontId="17" fillId="2" borderId="4" xfId="0" applyFont="1" applyFill="1" applyBorder="1" applyAlignment="1"/>
    <xf numFmtId="0" fontId="17" fillId="0" borderId="4" xfId="0" applyFont="1" applyBorder="1" applyAlignment="1"/>
    <xf numFmtId="0" fontId="17" fillId="0" borderId="5" xfId="0" applyFont="1" applyBorder="1" applyAlignment="1"/>
    <xf numFmtId="0" fontId="0" fillId="0" borderId="0" xfId="0" applyBorder="1"/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7" fillId="0" borderId="0" xfId="0" applyFont="1" applyBorder="1"/>
    <xf numFmtId="0" fontId="17" fillId="0" borderId="1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/>
    <xf numFmtId="2" fontId="22" fillId="0" borderId="0" xfId="0" applyNumberFormat="1" applyFont="1"/>
    <xf numFmtId="0" fontId="22" fillId="0" borderId="0" xfId="0" applyFont="1"/>
    <xf numFmtId="16" fontId="17" fillId="0" borderId="0" xfId="0" applyNumberFormat="1" applyFont="1"/>
    <xf numFmtId="0" fontId="17" fillId="0" borderId="13" xfId="0" applyFont="1" applyBorder="1"/>
    <xf numFmtId="0" fontId="17" fillId="0" borderId="14" xfId="0" applyFont="1" applyBorder="1"/>
    <xf numFmtId="0" fontId="21" fillId="0" borderId="1" xfId="0" applyFont="1" applyBorder="1" applyAlignment="1">
      <alignment horizontal="center"/>
    </xf>
    <xf numFmtId="0" fontId="17" fillId="0" borderId="15" xfId="0" applyFont="1" applyBorder="1" applyAlignment="1">
      <alignment vertical="justify"/>
    </xf>
    <xf numFmtId="0" fontId="17" fillId="0" borderId="0" xfId="0" applyFont="1" applyBorder="1" applyAlignment="1">
      <alignment vertical="justify"/>
    </xf>
    <xf numFmtId="0" fontId="17" fillId="0" borderId="15" xfId="0" applyFont="1" applyBorder="1"/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/>
    <xf numFmtId="2" fontId="22" fillId="0" borderId="14" xfId="0" applyNumberFormat="1" applyFont="1" applyBorder="1"/>
    <xf numFmtId="0" fontId="22" fillId="0" borderId="0" xfId="0" applyFont="1" applyAlignment="1">
      <alignment horizontal="left" vertical="justify"/>
    </xf>
    <xf numFmtId="0" fontId="21" fillId="0" borderId="1" xfId="0" applyFont="1" applyBorder="1" applyAlignment="1">
      <alignment horizontal="center" vertical="justify"/>
    </xf>
    <xf numFmtId="0" fontId="22" fillId="0" borderId="0" xfId="0" applyFont="1" applyAlignment="1">
      <alignment horizontal="left" vertical="justify" wrapText="1"/>
    </xf>
    <xf numFmtId="9" fontId="22" fillId="0" borderId="0" xfId="0" applyNumberFormat="1" applyFont="1" applyAlignment="1">
      <alignment horizontal="center"/>
    </xf>
    <xf numFmtId="0" fontId="17" fillId="0" borderId="3" xfId="0" applyFont="1" applyBorder="1"/>
    <xf numFmtId="2" fontId="22" fillId="0" borderId="3" xfId="0" applyNumberFormat="1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top"/>
    </xf>
    <xf numFmtId="0" fontId="28" fillId="0" borderId="0" xfId="0" applyFont="1"/>
    <xf numFmtId="49" fontId="29" fillId="0" borderId="0" xfId="27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49" fontId="28" fillId="0" borderId="0" xfId="0" applyNumberFormat="1" applyFont="1"/>
    <xf numFmtId="0" fontId="30" fillId="0" borderId="0" xfId="0" applyFont="1" applyAlignment="1">
      <alignment horizontal="center"/>
    </xf>
    <xf numFmtId="49" fontId="32" fillId="0" borderId="0" xfId="0" applyNumberFormat="1" applyFont="1" applyAlignment="1">
      <alignment horizontal="right"/>
    </xf>
    <xf numFmtId="0" fontId="31" fillId="0" borderId="0" xfId="13" applyNumberFormat="1" applyFont="1" applyAlignment="1">
      <alignment horizontal="right"/>
    </xf>
    <xf numFmtId="0" fontId="31" fillId="0" borderId="0" xfId="13" applyNumberFormat="1" applyFont="1" applyAlignment="1">
      <alignment horizontal="right" vertical="top" wrapText="1"/>
    </xf>
    <xf numFmtId="49" fontId="32" fillId="0" borderId="0" xfId="27" applyNumberFormat="1" applyFont="1" applyAlignment="1">
      <alignment horizontal="left"/>
    </xf>
    <xf numFmtId="0" fontId="28" fillId="0" borderId="16" xfId="0" applyFont="1" applyBorder="1" applyAlignment="1">
      <alignment horizontal="center" vertical="center"/>
    </xf>
    <xf numFmtId="0" fontId="28" fillId="0" borderId="1" xfId="3" applyFont="1" applyBorder="1" applyAlignment="1">
      <alignment horizontal="center"/>
    </xf>
    <xf numFmtId="49" fontId="28" fillId="0" borderId="1" xfId="3" applyNumberFormat="1" applyFont="1" applyBorder="1" applyAlignment="1">
      <alignment horizontal="center"/>
    </xf>
    <xf numFmtId="0" fontId="31" fillId="0" borderId="1" xfId="3" applyFont="1" applyBorder="1" applyAlignment="1">
      <alignment horizontal="center"/>
    </xf>
    <xf numFmtId="0" fontId="28" fillId="0" borderId="1" xfId="0" applyFont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right" vertical="top" wrapText="1"/>
    </xf>
    <xf numFmtId="0" fontId="37" fillId="0" borderId="1" xfId="0" applyFont="1" applyBorder="1" applyAlignment="1">
      <alignment horizontal="left" vertical="top" wrapText="1"/>
    </xf>
    <xf numFmtId="49" fontId="37" fillId="0" borderId="1" xfId="0" applyNumberFormat="1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left" vertical="top" wrapText="1"/>
    </xf>
    <xf numFmtId="49" fontId="37" fillId="0" borderId="16" xfId="0" applyNumberFormat="1" applyFont="1" applyBorder="1" applyAlignment="1">
      <alignment horizontal="left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right" vertical="top" wrapText="1"/>
    </xf>
    <xf numFmtId="0" fontId="28" fillId="0" borderId="0" xfId="5" applyFont="1" applyAlignment="1">
      <alignment horizontal="left" vertical="top" wrapText="1"/>
    </xf>
    <xf numFmtId="0" fontId="28" fillId="0" borderId="0" xfId="5" applyFont="1">
      <alignment horizontal="right" vertical="top" wrapText="1"/>
    </xf>
    <xf numFmtId="0" fontId="28" fillId="0" borderId="0" xfId="28" applyFont="1">
      <alignment horizontal="left" vertical="top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2" fillId="0" borderId="0" xfId="0" applyFont="1" applyAlignment="1">
      <alignment horizontal="left" vertical="justify"/>
    </xf>
    <xf numFmtId="0" fontId="20" fillId="0" borderId="14" xfId="0" applyFont="1" applyBorder="1" applyAlignment="1">
      <alignment horizontal="left" wrapText="1"/>
    </xf>
    <xf numFmtId="0" fontId="17" fillId="0" borderId="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justify" wrapText="1"/>
    </xf>
    <xf numFmtId="0" fontId="17" fillId="0" borderId="15" xfId="0" applyFont="1" applyBorder="1" applyAlignment="1">
      <alignment horizontal="left" vertical="justify" wrapText="1"/>
    </xf>
    <xf numFmtId="0" fontId="23" fillId="0" borderId="0" xfId="0" applyFont="1" applyAlignment="1">
      <alignment horizont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justify" wrapText="1"/>
    </xf>
    <xf numFmtId="0" fontId="17" fillId="0" borderId="0" xfId="0" applyFont="1" applyAlignment="1">
      <alignment horizontal="left" vertical="justify"/>
    </xf>
    <xf numFmtId="0" fontId="20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justify"/>
    </xf>
    <xf numFmtId="0" fontId="22" fillId="0" borderId="14" xfId="0" applyFont="1" applyBorder="1" applyAlignment="1">
      <alignment horizontal="left" vertical="justify"/>
    </xf>
    <xf numFmtId="0" fontId="17" fillId="0" borderId="0" xfId="0" applyFont="1" applyAlignment="1">
      <alignment horizontal="center" vertical="justify"/>
    </xf>
    <xf numFmtId="0" fontId="22" fillId="0" borderId="0" xfId="0" applyFont="1" applyAlignment="1">
      <alignment horizontal="left" vertical="justify" wrapText="1"/>
    </xf>
    <xf numFmtId="0" fontId="2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</cellXfs>
  <cellStyles count="30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БазЦ" xfId="9"/>
    <cellStyle name="ИтогоБИМ" xfId="10"/>
    <cellStyle name="ИтогоРесМет" xfId="11"/>
    <cellStyle name="ИтогоРесМет 2" xfId="12"/>
    <cellStyle name="ИтогоРесМет 3" xfId="13"/>
    <cellStyle name="ЛокСмета" xfId="14"/>
    <cellStyle name="ЛокСмМТСН" xfId="15"/>
    <cellStyle name="М29" xfId="16"/>
    <cellStyle name="ОбСмета" xfId="17"/>
    <cellStyle name="ОбСмета 2" xfId="18"/>
    <cellStyle name="Обычный" xfId="0" builtinId="0"/>
    <cellStyle name="Обычный 2 2" xfId="19"/>
    <cellStyle name="Параметр" xfId="20"/>
    <cellStyle name="ПеременныеСметы" xfId="21"/>
    <cellStyle name="РесСмета" xfId="22"/>
    <cellStyle name="СводкаСтоимРаб" xfId="23"/>
    <cellStyle name="СводРасч" xfId="24"/>
    <cellStyle name="СводРасч 2" xfId="25"/>
    <cellStyle name="Список ресурсов" xfId="26"/>
    <cellStyle name="Титул" xfId="27"/>
    <cellStyle name="Хвост" xfId="28"/>
    <cellStyle name="Экспертиза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92"/>
  <sheetViews>
    <sheetView showGridLines="0" view="pageBreakPreview" topLeftCell="A13" zoomScale="75" zoomScaleNormal="100" zoomScaleSheetLayoutView="75" workbookViewId="0">
      <selection activeCell="C16" sqref="C16"/>
    </sheetView>
  </sheetViews>
  <sheetFormatPr defaultRowHeight="12.75" outlineLevelRow="2"/>
  <cols>
    <col min="1" max="1" width="4.5703125" style="3" customWidth="1"/>
    <col min="2" max="2" width="15.5703125" style="1" customWidth="1"/>
    <col min="3" max="3" width="75.7109375" style="2" customWidth="1"/>
    <col min="4" max="4" width="13.7109375" style="3" customWidth="1"/>
    <col min="5" max="5" width="8.85546875" style="4" customWidth="1"/>
    <col min="6" max="6" width="13.85546875" style="5" customWidth="1"/>
    <col min="7" max="7" width="15.5703125" style="5" customWidth="1"/>
    <col min="8" max="8" width="16.7109375" style="5" customWidth="1"/>
    <col min="9" max="9" width="13.7109375" style="5" customWidth="1"/>
    <col min="10" max="16" width="0" style="6" hidden="1" customWidth="1"/>
    <col min="17" max="16384" width="9.140625" style="6"/>
  </cols>
  <sheetData>
    <row r="1" spans="1:18" ht="15" outlineLevel="2">
      <c r="A1" s="40"/>
      <c r="B1" s="40"/>
      <c r="C1" s="40"/>
      <c r="D1" s="40"/>
      <c r="E1" s="40"/>
      <c r="F1" s="40"/>
      <c r="G1" s="23" t="s">
        <v>13</v>
      </c>
      <c r="H1" s="40"/>
    </row>
    <row r="2" spans="1:18" ht="15" outlineLevel="1">
      <c r="A2" s="40"/>
      <c r="B2" s="40"/>
      <c r="C2" s="40"/>
      <c r="D2" s="40"/>
      <c r="E2" s="40"/>
      <c r="F2" s="40"/>
      <c r="G2" s="160" t="s">
        <v>192</v>
      </c>
      <c r="H2" s="160"/>
    </row>
    <row r="3" spans="1:18" ht="14.25" outlineLevel="1">
      <c r="A3" s="40"/>
      <c r="B3" s="40"/>
      <c r="C3" s="40"/>
      <c r="D3" s="40"/>
      <c r="E3" s="40"/>
      <c r="F3" s="40"/>
      <c r="G3" s="8" t="s">
        <v>186</v>
      </c>
      <c r="H3" s="17"/>
    </row>
    <row r="4" spans="1:18" ht="14.25" outlineLevel="1">
      <c r="A4" s="40"/>
      <c r="B4" s="40"/>
      <c r="C4" s="40"/>
      <c r="D4" s="40"/>
      <c r="E4" s="40"/>
      <c r="F4" s="40"/>
      <c r="G4" s="161" t="s">
        <v>187</v>
      </c>
      <c r="H4" s="161"/>
    </row>
    <row r="5" spans="1:18" ht="14.25" outlineLevel="1">
      <c r="A5" s="40"/>
      <c r="B5" s="40"/>
      <c r="C5" s="40"/>
      <c r="D5" s="40"/>
      <c r="E5" s="40"/>
      <c r="F5" s="40"/>
      <c r="G5" s="161" t="s">
        <v>188</v>
      </c>
      <c r="H5" s="161"/>
    </row>
    <row r="6" spans="1:18" ht="14.25">
      <c r="A6" s="15"/>
      <c r="B6" s="162" t="s">
        <v>189</v>
      </c>
      <c r="C6" s="162"/>
      <c r="D6" s="162"/>
      <c r="E6" s="162"/>
      <c r="F6" s="162"/>
      <c r="G6" s="40"/>
      <c r="H6" s="40"/>
    </row>
    <row r="7" spans="1:18" ht="14.25">
      <c r="A7" s="41"/>
      <c r="B7" s="42"/>
      <c r="C7" s="10" t="s">
        <v>0</v>
      </c>
      <c r="D7" s="43"/>
      <c r="E7" s="44"/>
      <c r="F7" s="44"/>
      <c r="G7" s="40"/>
      <c r="H7" s="40"/>
    </row>
    <row r="8" spans="1:18" ht="14.25">
      <c r="A8" s="15"/>
      <c r="B8" s="40"/>
      <c r="C8" s="9"/>
      <c r="D8" s="40"/>
      <c r="E8" s="40"/>
      <c r="F8" s="40"/>
      <c r="G8" s="40"/>
      <c r="H8" s="40"/>
    </row>
    <row r="9" spans="1:18" ht="15">
      <c r="A9" s="15"/>
      <c r="B9" s="40"/>
      <c r="C9" s="45" t="s">
        <v>1</v>
      </c>
      <c r="D9" s="40"/>
      <c r="E9" s="40"/>
      <c r="F9" s="40"/>
      <c r="G9" s="40"/>
      <c r="H9" s="40"/>
    </row>
    <row r="10" spans="1:18" ht="14.25">
      <c r="A10" s="15"/>
      <c r="B10" s="46"/>
      <c r="C10" s="9"/>
      <c r="D10" s="40"/>
      <c r="E10" s="40"/>
      <c r="F10" s="40"/>
      <c r="G10" s="40"/>
      <c r="H10" s="40"/>
    </row>
    <row r="11" spans="1:18" s="58" customFormat="1" ht="32.25" customHeight="1">
      <c r="A11" s="47"/>
      <c r="B11" s="13" t="s">
        <v>2</v>
      </c>
      <c r="C11" s="163" t="s">
        <v>371</v>
      </c>
      <c r="D11" s="163"/>
      <c r="E11" s="163"/>
      <c r="F11" s="163"/>
      <c r="G11" s="55"/>
      <c r="H11" s="16"/>
      <c r="I11" s="56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5">
      <c r="A12" s="15"/>
      <c r="B12" s="48"/>
      <c r="C12" s="49" t="s">
        <v>3</v>
      </c>
      <c r="D12" s="50"/>
      <c r="E12" s="51"/>
      <c r="F12" s="52"/>
      <c r="G12" s="53"/>
      <c r="H12" s="53"/>
    </row>
    <row r="13" spans="1:18" ht="14.25">
      <c r="A13" s="54"/>
      <c r="B13" s="46"/>
      <c r="C13" s="9"/>
      <c r="D13" s="40"/>
      <c r="E13" s="40"/>
      <c r="F13" s="40"/>
      <c r="G13" s="40"/>
      <c r="H13" s="40"/>
      <c r="I13" s="14"/>
    </row>
    <row r="14" spans="1:18" ht="14.25">
      <c r="A14" s="15"/>
      <c r="B14" s="8" t="s">
        <v>190</v>
      </c>
      <c r="C14" s="8"/>
      <c r="D14" s="40"/>
      <c r="E14" s="40"/>
      <c r="F14" s="40"/>
      <c r="G14" s="40"/>
      <c r="H14" s="40"/>
    </row>
    <row r="15" spans="1:18" ht="14.25">
      <c r="A15" s="15"/>
      <c r="B15" s="8" t="s">
        <v>185</v>
      </c>
      <c r="C15" s="8"/>
      <c r="D15" s="156"/>
      <c r="E15" s="157"/>
      <c r="F15" s="24"/>
      <c r="G15" s="17"/>
      <c r="H15" s="17"/>
    </row>
    <row r="16" spans="1:18" s="18" customFormat="1" ht="14.25">
      <c r="A16" s="15"/>
      <c r="B16" s="8" t="s">
        <v>191</v>
      </c>
      <c r="C16" s="40"/>
      <c r="D16" s="40"/>
      <c r="E16" s="40"/>
      <c r="F16" s="40"/>
      <c r="G16" s="40"/>
      <c r="H16" s="40"/>
      <c r="I16" s="17"/>
    </row>
    <row r="17" spans="1:9" s="18" customFormat="1" ht="14.25">
      <c r="A17" s="7"/>
      <c r="B17" s="11"/>
      <c r="C17" s="12"/>
      <c r="D17" s="7"/>
      <c r="E17" s="4"/>
      <c r="F17" s="5"/>
      <c r="G17" s="5"/>
      <c r="H17" s="5"/>
      <c r="I17" s="5"/>
    </row>
    <row r="18" spans="1:9" ht="15.75" customHeight="1">
      <c r="A18" s="165" t="s">
        <v>4</v>
      </c>
      <c r="B18" s="167" t="s">
        <v>7</v>
      </c>
      <c r="C18" s="165" t="s">
        <v>5</v>
      </c>
      <c r="D18" s="165" t="s">
        <v>6</v>
      </c>
      <c r="E18" s="158" t="s">
        <v>14</v>
      </c>
      <c r="F18" s="159" t="s">
        <v>10</v>
      </c>
      <c r="G18" s="159"/>
      <c r="H18" s="159"/>
      <c r="I18" s="159"/>
    </row>
    <row r="19" spans="1:9" ht="30" customHeight="1">
      <c r="A19" s="166"/>
      <c r="B19" s="168"/>
      <c r="C19" s="169"/>
      <c r="D19" s="166"/>
      <c r="E19" s="158"/>
      <c r="F19" s="158" t="s">
        <v>11</v>
      </c>
      <c r="G19" s="159"/>
      <c r="H19" s="158" t="s">
        <v>12</v>
      </c>
      <c r="I19" s="159"/>
    </row>
    <row r="20" spans="1:9" ht="28.5">
      <c r="A20" s="166"/>
      <c r="B20" s="168"/>
      <c r="C20" s="169"/>
      <c r="D20" s="166"/>
      <c r="E20" s="158"/>
      <c r="F20" s="19" t="s">
        <v>8</v>
      </c>
      <c r="G20" s="19" t="s">
        <v>9</v>
      </c>
      <c r="H20" s="19" t="s">
        <v>8</v>
      </c>
      <c r="I20" s="19" t="s">
        <v>9</v>
      </c>
    </row>
    <row r="21" spans="1:9">
      <c r="A21" s="20">
        <v>1</v>
      </c>
      <c r="B21" s="21">
        <v>2</v>
      </c>
      <c r="C21" s="20">
        <v>3</v>
      </c>
      <c r="D21" s="22">
        <v>4</v>
      </c>
      <c r="E21" s="22">
        <v>5</v>
      </c>
      <c r="F21" s="22">
        <v>6</v>
      </c>
      <c r="G21" s="20">
        <v>7</v>
      </c>
      <c r="H21" s="22">
        <v>8</v>
      </c>
      <c r="I21" s="20">
        <v>9</v>
      </c>
    </row>
    <row r="22" spans="1:9" ht="22.5" customHeight="1">
      <c r="A22" s="164" t="s">
        <v>15</v>
      </c>
      <c r="B22" s="153"/>
      <c r="C22" s="153"/>
      <c r="D22" s="153"/>
      <c r="E22" s="153"/>
      <c r="F22" s="153"/>
      <c r="G22" s="153"/>
      <c r="H22" s="153"/>
      <c r="I22" s="153"/>
    </row>
    <row r="23" spans="1:9" ht="96.75" customHeight="1">
      <c r="A23" s="25">
        <v>1</v>
      </c>
      <c r="B23" s="26" t="s">
        <v>16</v>
      </c>
      <c r="C23" s="27" t="s">
        <v>18</v>
      </c>
      <c r="D23" s="28" t="s">
        <v>17</v>
      </c>
      <c r="E23" s="29">
        <v>0.155</v>
      </c>
      <c r="F23" s="30">
        <v>4403.6400000000003</v>
      </c>
      <c r="G23" s="30">
        <v>683</v>
      </c>
      <c r="H23" s="30">
        <v>35112.51</v>
      </c>
      <c r="I23" s="30">
        <v>5442</v>
      </c>
    </row>
    <row r="24" spans="1:9" ht="22.5" outlineLevel="1">
      <c r="A24" s="31"/>
      <c r="B24" s="32"/>
      <c r="C24" s="33" t="s">
        <v>19</v>
      </c>
      <c r="D24" s="34" t="s">
        <v>20</v>
      </c>
      <c r="E24" s="35" t="s">
        <v>21</v>
      </c>
      <c r="F24" s="36">
        <v>7.61</v>
      </c>
      <c r="G24" s="36">
        <v>11.49</v>
      </c>
      <c r="H24" s="36">
        <v>100.2</v>
      </c>
      <c r="I24" s="36">
        <v>151.30000000000001</v>
      </c>
    </row>
    <row r="25" spans="1:9" ht="22.5" outlineLevel="1">
      <c r="A25" s="31"/>
      <c r="B25" s="32"/>
      <c r="C25" s="33" t="s">
        <v>22</v>
      </c>
      <c r="D25" s="34" t="s">
        <v>20</v>
      </c>
      <c r="E25" s="35" t="s">
        <v>23</v>
      </c>
      <c r="F25" s="37"/>
      <c r="G25" s="37"/>
      <c r="H25" s="37"/>
      <c r="I25" s="37"/>
    </row>
    <row r="26" spans="1:9" ht="22.5" outlineLevel="1">
      <c r="A26" s="38"/>
      <c r="B26" s="39" t="s">
        <v>24</v>
      </c>
      <c r="C26" s="33" t="s">
        <v>25</v>
      </c>
      <c r="D26" s="34" t="s">
        <v>26</v>
      </c>
      <c r="E26" s="35" t="s">
        <v>27</v>
      </c>
      <c r="F26" s="36" t="s">
        <v>28</v>
      </c>
      <c r="G26" s="36" t="s">
        <v>29</v>
      </c>
      <c r="H26" s="36" t="s">
        <v>30</v>
      </c>
      <c r="I26" s="36" t="s">
        <v>31</v>
      </c>
    </row>
    <row r="27" spans="1:9" ht="94.5" customHeight="1">
      <c r="A27" s="25">
        <v>2</v>
      </c>
      <c r="B27" s="26" t="s">
        <v>16</v>
      </c>
      <c r="C27" s="27" t="s">
        <v>32</v>
      </c>
      <c r="D27" s="28" t="s">
        <v>17</v>
      </c>
      <c r="E27" s="29">
        <v>0.155</v>
      </c>
      <c r="F27" s="30">
        <v>4403.6400000000003</v>
      </c>
      <c r="G27" s="30">
        <v>683</v>
      </c>
      <c r="H27" s="30">
        <v>35112.51</v>
      </c>
      <c r="I27" s="30">
        <v>5442</v>
      </c>
    </row>
    <row r="28" spans="1:9" ht="22.5" outlineLevel="1">
      <c r="A28" s="31"/>
      <c r="B28" s="32"/>
      <c r="C28" s="33" t="s">
        <v>19</v>
      </c>
      <c r="D28" s="34" t="s">
        <v>20</v>
      </c>
      <c r="E28" s="35" t="s">
        <v>21</v>
      </c>
      <c r="F28" s="36">
        <v>7.61</v>
      </c>
      <c r="G28" s="36">
        <v>11.49</v>
      </c>
      <c r="H28" s="36">
        <v>100.2</v>
      </c>
      <c r="I28" s="36">
        <v>151.30000000000001</v>
      </c>
    </row>
    <row r="29" spans="1:9" ht="22.5" outlineLevel="1">
      <c r="A29" s="31"/>
      <c r="B29" s="32"/>
      <c r="C29" s="33" t="s">
        <v>22</v>
      </c>
      <c r="D29" s="34" t="s">
        <v>20</v>
      </c>
      <c r="E29" s="35" t="s">
        <v>23</v>
      </c>
      <c r="F29" s="37"/>
      <c r="G29" s="37"/>
      <c r="H29" s="37"/>
      <c r="I29" s="37"/>
    </row>
    <row r="30" spans="1:9" ht="22.5" outlineLevel="1">
      <c r="A30" s="38"/>
      <c r="B30" s="39" t="s">
        <v>24</v>
      </c>
      <c r="C30" s="33" t="s">
        <v>25</v>
      </c>
      <c r="D30" s="34" t="s">
        <v>26</v>
      </c>
      <c r="E30" s="35" t="s">
        <v>27</v>
      </c>
      <c r="F30" s="36" t="s">
        <v>28</v>
      </c>
      <c r="G30" s="36" t="s">
        <v>29</v>
      </c>
      <c r="H30" s="36" t="s">
        <v>30</v>
      </c>
      <c r="I30" s="36" t="s">
        <v>31</v>
      </c>
    </row>
    <row r="31" spans="1:9" ht="99" customHeight="1">
      <c r="A31" s="25">
        <v>3</v>
      </c>
      <c r="B31" s="26" t="s">
        <v>33</v>
      </c>
      <c r="C31" s="27" t="s">
        <v>35</v>
      </c>
      <c r="D31" s="28" t="s">
        <v>34</v>
      </c>
      <c r="E31" s="29">
        <v>2.6120000000000001</v>
      </c>
      <c r="F31" s="30">
        <v>10739.76</v>
      </c>
      <c r="G31" s="30">
        <v>28052</v>
      </c>
      <c r="H31" s="30">
        <v>79449.64</v>
      </c>
      <c r="I31" s="30">
        <v>207522</v>
      </c>
    </row>
    <row r="32" spans="1:9" ht="22.5" outlineLevel="1">
      <c r="A32" s="31"/>
      <c r="B32" s="32"/>
      <c r="C32" s="33" t="s">
        <v>36</v>
      </c>
      <c r="D32" s="34" t="s">
        <v>20</v>
      </c>
      <c r="E32" s="35" t="s">
        <v>37</v>
      </c>
      <c r="F32" s="36">
        <v>8.01</v>
      </c>
      <c r="G32" s="36">
        <v>378.23</v>
      </c>
      <c r="H32" s="36">
        <v>105.46</v>
      </c>
      <c r="I32" s="36">
        <v>4979.82</v>
      </c>
    </row>
    <row r="33" spans="1:9" ht="22.5" outlineLevel="1">
      <c r="A33" s="31"/>
      <c r="B33" s="32"/>
      <c r="C33" s="33" t="s">
        <v>22</v>
      </c>
      <c r="D33" s="34" t="s">
        <v>20</v>
      </c>
      <c r="E33" s="35" t="s">
        <v>38</v>
      </c>
      <c r="F33" s="37"/>
      <c r="G33" s="37"/>
      <c r="H33" s="37"/>
      <c r="I33" s="37"/>
    </row>
    <row r="34" spans="1:9" ht="22.5" outlineLevel="1">
      <c r="A34" s="31"/>
      <c r="B34" s="39" t="s">
        <v>39</v>
      </c>
      <c r="C34" s="33" t="s">
        <v>40</v>
      </c>
      <c r="D34" s="34" t="s">
        <v>26</v>
      </c>
      <c r="E34" s="35" t="s">
        <v>41</v>
      </c>
      <c r="F34" s="36" t="s">
        <v>42</v>
      </c>
      <c r="G34" s="36" t="s">
        <v>43</v>
      </c>
      <c r="H34" s="36" t="s">
        <v>44</v>
      </c>
      <c r="I34" s="36" t="s">
        <v>45</v>
      </c>
    </row>
    <row r="35" spans="1:9" ht="22.5" outlineLevel="1">
      <c r="A35" s="38"/>
      <c r="B35" s="39" t="s">
        <v>46</v>
      </c>
      <c r="C35" s="33" t="s">
        <v>25</v>
      </c>
      <c r="D35" s="34" t="s">
        <v>26</v>
      </c>
      <c r="E35" s="35" t="s">
        <v>47</v>
      </c>
      <c r="F35" s="36" t="s">
        <v>28</v>
      </c>
      <c r="G35" s="36" t="s">
        <v>48</v>
      </c>
      <c r="H35" s="36" t="s">
        <v>30</v>
      </c>
      <c r="I35" s="36" t="s">
        <v>49</v>
      </c>
    </row>
    <row r="36" spans="1:9" ht="22.5" outlineLevel="1">
      <c r="A36" s="31"/>
      <c r="B36" s="39" t="s">
        <v>50</v>
      </c>
      <c r="C36" s="33" t="s">
        <v>51</v>
      </c>
      <c r="D36" s="34" t="s">
        <v>26</v>
      </c>
      <c r="E36" s="35" t="s">
        <v>52</v>
      </c>
      <c r="F36" s="36" t="s">
        <v>53</v>
      </c>
      <c r="G36" s="36" t="s">
        <v>54</v>
      </c>
      <c r="H36" s="36" t="s">
        <v>55</v>
      </c>
      <c r="I36" s="36" t="s">
        <v>56</v>
      </c>
    </row>
    <row r="37" spans="1:9" ht="22.5" outlineLevel="1">
      <c r="A37" s="38"/>
      <c r="B37" s="39" t="s">
        <v>57</v>
      </c>
      <c r="C37" s="33" t="s">
        <v>58</v>
      </c>
      <c r="D37" s="34" t="s">
        <v>26</v>
      </c>
      <c r="E37" s="35" t="s">
        <v>59</v>
      </c>
      <c r="F37" s="36" t="s">
        <v>60</v>
      </c>
      <c r="G37" s="36" t="s">
        <v>61</v>
      </c>
      <c r="H37" s="36" t="s">
        <v>62</v>
      </c>
      <c r="I37" s="36" t="s">
        <v>63</v>
      </c>
    </row>
    <row r="38" spans="1:9" ht="22.5" outlineLevel="1">
      <c r="A38" s="38"/>
      <c r="B38" s="39" t="s">
        <v>64</v>
      </c>
      <c r="C38" s="33" t="s">
        <v>65</v>
      </c>
      <c r="D38" s="34" t="s">
        <v>66</v>
      </c>
      <c r="E38" s="35" t="s">
        <v>67</v>
      </c>
      <c r="F38" s="36">
        <v>78.25</v>
      </c>
      <c r="G38" s="36">
        <v>20642.349999999999</v>
      </c>
      <c r="H38" s="36">
        <v>618.77</v>
      </c>
      <c r="I38" s="36">
        <v>163231.53</v>
      </c>
    </row>
    <row r="39" spans="1:9" ht="22.5" outlineLevel="1">
      <c r="A39" s="31"/>
      <c r="B39" s="39" t="s">
        <v>68</v>
      </c>
      <c r="C39" s="33" t="s">
        <v>69</v>
      </c>
      <c r="D39" s="34" t="s">
        <v>66</v>
      </c>
      <c r="E39" s="35" t="s">
        <v>70</v>
      </c>
      <c r="F39" s="36">
        <v>2.41</v>
      </c>
      <c r="G39" s="36">
        <v>31.47</v>
      </c>
      <c r="H39" s="36">
        <v>12.08</v>
      </c>
      <c r="I39" s="36">
        <v>157.76</v>
      </c>
    </row>
    <row r="40" spans="1:9" ht="106.5" customHeight="1">
      <c r="A40" s="25">
        <v>4</v>
      </c>
      <c r="B40" s="26" t="s">
        <v>71</v>
      </c>
      <c r="C40" s="27" t="s">
        <v>73</v>
      </c>
      <c r="D40" s="28" t="s">
        <v>72</v>
      </c>
      <c r="E40" s="29">
        <v>0.61199999999999999</v>
      </c>
      <c r="F40" s="30">
        <v>32264.95</v>
      </c>
      <c r="G40" s="30">
        <v>19746</v>
      </c>
      <c r="H40" s="30">
        <v>312542.53999999998</v>
      </c>
      <c r="I40" s="30">
        <v>191276</v>
      </c>
    </row>
    <row r="41" spans="1:9" ht="22.5" outlineLevel="1">
      <c r="A41" s="31"/>
      <c r="B41" s="32"/>
      <c r="C41" s="33" t="s">
        <v>74</v>
      </c>
      <c r="D41" s="34" t="s">
        <v>20</v>
      </c>
      <c r="E41" s="35" t="s">
        <v>75</v>
      </c>
      <c r="F41" s="36">
        <v>8.31</v>
      </c>
      <c r="G41" s="36">
        <v>324.26</v>
      </c>
      <c r="H41" s="36">
        <v>109.28</v>
      </c>
      <c r="I41" s="36">
        <v>4264.1099999999997</v>
      </c>
    </row>
    <row r="42" spans="1:9" ht="22.5" outlineLevel="1">
      <c r="A42" s="31"/>
      <c r="B42" s="32"/>
      <c r="C42" s="33" t="s">
        <v>22</v>
      </c>
      <c r="D42" s="34" t="s">
        <v>20</v>
      </c>
      <c r="E42" s="35" t="s">
        <v>76</v>
      </c>
      <c r="F42" s="37"/>
      <c r="G42" s="37"/>
      <c r="H42" s="37"/>
      <c r="I42" s="37"/>
    </row>
    <row r="43" spans="1:9" ht="22.5" outlineLevel="1">
      <c r="A43" s="31"/>
      <c r="B43" s="39" t="s">
        <v>39</v>
      </c>
      <c r="C43" s="33" t="s">
        <v>40</v>
      </c>
      <c r="D43" s="34" t="s">
        <v>26</v>
      </c>
      <c r="E43" s="35" t="s">
        <v>77</v>
      </c>
      <c r="F43" s="36" t="s">
        <v>42</v>
      </c>
      <c r="G43" s="36" t="s">
        <v>78</v>
      </c>
      <c r="H43" s="36" t="s">
        <v>44</v>
      </c>
      <c r="I43" s="36" t="s">
        <v>79</v>
      </c>
    </row>
    <row r="44" spans="1:9" ht="22.5" outlineLevel="1">
      <c r="A44" s="31"/>
      <c r="B44" s="39" t="s">
        <v>80</v>
      </c>
      <c r="C44" s="33" t="s">
        <v>81</v>
      </c>
      <c r="D44" s="34" t="s">
        <v>26</v>
      </c>
      <c r="E44" s="35" t="s">
        <v>82</v>
      </c>
      <c r="F44" s="36" t="s">
        <v>83</v>
      </c>
      <c r="G44" s="36" t="s">
        <v>84</v>
      </c>
      <c r="H44" s="36" t="s">
        <v>85</v>
      </c>
      <c r="I44" s="36" t="s">
        <v>86</v>
      </c>
    </row>
    <row r="45" spans="1:9" ht="22.5" outlineLevel="1">
      <c r="A45" s="38"/>
      <c r="B45" s="39" t="s">
        <v>87</v>
      </c>
      <c r="C45" s="33" t="s">
        <v>25</v>
      </c>
      <c r="D45" s="34" t="s">
        <v>26</v>
      </c>
      <c r="E45" s="35" t="s">
        <v>88</v>
      </c>
      <c r="F45" s="36" t="s">
        <v>89</v>
      </c>
      <c r="G45" s="36" t="s">
        <v>90</v>
      </c>
      <c r="H45" s="36" t="s">
        <v>30</v>
      </c>
      <c r="I45" s="36" t="s">
        <v>91</v>
      </c>
    </row>
    <row r="46" spans="1:9" ht="22.5" outlineLevel="1">
      <c r="A46" s="31"/>
      <c r="B46" s="39" t="s">
        <v>92</v>
      </c>
      <c r="C46" s="33" t="s">
        <v>93</v>
      </c>
      <c r="D46" s="34" t="s">
        <v>26</v>
      </c>
      <c r="E46" s="35" t="s">
        <v>94</v>
      </c>
      <c r="F46" s="36" t="s">
        <v>95</v>
      </c>
      <c r="G46" s="36" t="s">
        <v>96</v>
      </c>
      <c r="H46" s="36" t="s">
        <v>97</v>
      </c>
      <c r="I46" s="36" t="s">
        <v>98</v>
      </c>
    </row>
    <row r="47" spans="1:9" ht="22.5" outlineLevel="1">
      <c r="A47" s="31"/>
      <c r="B47" s="39" t="s">
        <v>99</v>
      </c>
      <c r="C47" s="33" t="s">
        <v>100</v>
      </c>
      <c r="D47" s="34" t="s">
        <v>26</v>
      </c>
      <c r="E47" s="35" t="s">
        <v>101</v>
      </c>
      <c r="F47" s="36" t="s">
        <v>102</v>
      </c>
      <c r="G47" s="36" t="s">
        <v>103</v>
      </c>
      <c r="H47" s="36" t="s">
        <v>104</v>
      </c>
      <c r="I47" s="36" t="s">
        <v>105</v>
      </c>
    </row>
    <row r="48" spans="1:9" ht="22.5" outlineLevel="1">
      <c r="A48" s="38"/>
      <c r="B48" s="39" t="s">
        <v>106</v>
      </c>
      <c r="C48" s="33" t="s">
        <v>58</v>
      </c>
      <c r="D48" s="34" t="s">
        <v>26</v>
      </c>
      <c r="E48" s="35" t="s">
        <v>107</v>
      </c>
      <c r="F48" s="36" t="s">
        <v>60</v>
      </c>
      <c r="G48" s="36" t="s">
        <v>108</v>
      </c>
      <c r="H48" s="36" t="s">
        <v>62</v>
      </c>
      <c r="I48" s="36" t="s">
        <v>109</v>
      </c>
    </row>
    <row r="49" spans="1:9" ht="22.5" outlineLevel="1">
      <c r="A49" s="31"/>
      <c r="B49" s="39" t="s">
        <v>110</v>
      </c>
      <c r="C49" s="33" t="s">
        <v>111</v>
      </c>
      <c r="D49" s="34" t="s">
        <v>26</v>
      </c>
      <c r="E49" s="35" t="s">
        <v>112</v>
      </c>
      <c r="F49" s="36" t="s">
        <v>113</v>
      </c>
      <c r="G49" s="36" t="s">
        <v>114</v>
      </c>
      <c r="H49" s="36" t="s">
        <v>115</v>
      </c>
      <c r="I49" s="36" t="s">
        <v>116</v>
      </c>
    </row>
    <row r="50" spans="1:9" ht="22.5" outlineLevel="1">
      <c r="A50" s="38"/>
      <c r="B50" s="39" t="s">
        <v>117</v>
      </c>
      <c r="C50" s="33" t="s">
        <v>118</v>
      </c>
      <c r="D50" s="34" t="s">
        <v>66</v>
      </c>
      <c r="E50" s="35" t="s">
        <v>119</v>
      </c>
      <c r="F50" s="36">
        <v>141.18</v>
      </c>
      <c r="G50" s="36">
        <v>3369.97</v>
      </c>
      <c r="H50" s="36">
        <v>1373.46</v>
      </c>
      <c r="I50" s="36">
        <v>32784.49</v>
      </c>
    </row>
    <row r="51" spans="1:9" ht="22.5" outlineLevel="1">
      <c r="A51" s="38"/>
      <c r="B51" s="39" t="s">
        <v>120</v>
      </c>
      <c r="C51" s="33" t="s">
        <v>121</v>
      </c>
      <c r="D51" s="34" t="s">
        <v>66</v>
      </c>
      <c r="E51" s="35" t="s">
        <v>122</v>
      </c>
      <c r="F51" s="36">
        <v>120.54</v>
      </c>
      <c r="G51" s="36">
        <v>12909.83</v>
      </c>
      <c r="H51" s="36">
        <v>1243.17</v>
      </c>
      <c r="I51" s="36">
        <v>133143.51</v>
      </c>
    </row>
    <row r="52" spans="1:9" ht="22.5" outlineLevel="1">
      <c r="A52" s="31"/>
      <c r="B52" s="39" t="s">
        <v>123</v>
      </c>
      <c r="C52" s="33" t="s">
        <v>69</v>
      </c>
      <c r="D52" s="34" t="s">
        <v>66</v>
      </c>
      <c r="E52" s="35" t="s">
        <v>124</v>
      </c>
      <c r="F52" s="36">
        <v>2.41</v>
      </c>
      <c r="G52" s="36">
        <v>29.5</v>
      </c>
      <c r="H52" s="36">
        <v>12.08</v>
      </c>
      <c r="I52" s="36">
        <v>147.86000000000001</v>
      </c>
    </row>
    <row r="53" spans="1:9" ht="99.75" customHeight="1">
      <c r="A53" s="25">
        <v>5</v>
      </c>
      <c r="B53" s="26" t="s">
        <v>125</v>
      </c>
      <c r="C53" s="27" t="s">
        <v>127</v>
      </c>
      <c r="D53" s="28" t="s">
        <v>126</v>
      </c>
      <c r="E53" s="29">
        <v>6.12</v>
      </c>
      <c r="F53" s="30">
        <v>1166.9100000000001</v>
      </c>
      <c r="G53" s="30">
        <v>7141</v>
      </c>
      <c r="H53" s="30">
        <v>17506.439999999999</v>
      </c>
      <c r="I53" s="30">
        <v>107139</v>
      </c>
    </row>
    <row r="54" spans="1:9" ht="22.5" outlineLevel="1">
      <c r="A54" s="31"/>
      <c r="B54" s="32"/>
      <c r="C54" s="33" t="s">
        <v>22</v>
      </c>
      <c r="D54" s="34" t="s">
        <v>20</v>
      </c>
      <c r="E54" s="35" t="s">
        <v>128</v>
      </c>
      <c r="F54" s="37"/>
      <c r="G54" s="37"/>
      <c r="H54" s="37"/>
      <c r="I54" s="37"/>
    </row>
    <row r="55" spans="1:9" ht="22.5" outlineLevel="1">
      <c r="A55" s="31"/>
      <c r="B55" s="39" t="s">
        <v>39</v>
      </c>
      <c r="C55" s="33" t="s">
        <v>40</v>
      </c>
      <c r="D55" s="34" t="s">
        <v>26</v>
      </c>
      <c r="E55" s="35" t="s">
        <v>129</v>
      </c>
      <c r="F55" s="36" t="s">
        <v>42</v>
      </c>
      <c r="G55" s="36" t="s">
        <v>130</v>
      </c>
      <c r="H55" s="36" t="s">
        <v>44</v>
      </c>
      <c r="I55" s="36" t="s">
        <v>131</v>
      </c>
    </row>
    <row r="56" spans="1:9" ht="22.5" outlineLevel="1">
      <c r="A56" s="31"/>
      <c r="B56" s="39" t="s">
        <v>132</v>
      </c>
      <c r="C56" s="33" t="s">
        <v>93</v>
      </c>
      <c r="D56" s="34" t="s">
        <v>26</v>
      </c>
      <c r="E56" s="35" t="s">
        <v>133</v>
      </c>
      <c r="F56" s="36" t="s">
        <v>134</v>
      </c>
      <c r="G56" s="36" t="s">
        <v>135</v>
      </c>
      <c r="H56" s="36" t="s">
        <v>97</v>
      </c>
      <c r="I56" s="36" t="s">
        <v>136</v>
      </c>
    </row>
    <row r="57" spans="1:9" ht="22.5" outlineLevel="1">
      <c r="A57" s="31"/>
      <c r="B57" s="39" t="s">
        <v>137</v>
      </c>
      <c r="C57" s="33" t="s">
        <v>100</v>
      </c>
      <c r="D57" s="34" t="s">
        <v>26</v>
      </c>
      <c r="E57" s="35" t="s">
        <v>138</v>
      </c>
      <c r="F57" s="36" t="s">
        <v>102</v>
      </c>
      <c r="G57" s="36" t="s">
        <v>139</v>
      </c>
      <c r="H57" s="36" t="s">
        <v>104</v>
      </c>
      <c r="I57" s="36" t="s">
        <v>140</v>
      </c>
    </row>
    <row r="58" spans="1:9" ht="22.5" outlineLevel="1">
      <c r="A58" s="38"/>
      <c r="B58" s="39" t="s">
        <v>141</v>
      </c>
      <c r="C58" s="33" t="s">
        <v>142</v>
      </c>
      <c r="D58" s="34" t="s">
        <v>66</v>
      </c>
      <c r="E58" s="35" t="s">
        <v>143</v>
      </c>
      <c r="F58" s="36">
        <v>68.959999999999994</v>
      </c>
      <c r="G58" s="36">
        <v>5317.51</v>
      </c>
      <c r="H58" s="36">
        <v>1243.17</v>
      </c>
      <c r="I58" s="36">
        <v>95860.84</v>
      </c>
    </row>
    <row r="59" spans="1:9" ht="102.75" customHeight="1">
      <c r="A59" s="25">
        <v>6</v>
      </c>
      <c r="B59" s="26" t="s">
        <v>144</v>
      </c>
      <c r="C59" s="27" t="s">
        <v>146</v>
      </c>
      <c r="D59" s="28" t="s">
        <v>145</v>
      </c>
      <c r="E59" s="29">
        <v>0.38400000000000001</v>
      </c>
      <c r="F59" s="30">
        <v>133.13</v>
      </c>
      <c r="G59" s="30">
        <v>51</v>
      </c>
      <c r="H59" s="30">
        <v>994.83</v>
      </c>
      <c r="I59" s="30">
        <v>382</v>
      </c>
    </row>
    <row r="60" spans="1:9" ht="22.5" outlineLevel="1">
      <c r="A60" s="31"/>
      <c r="B60" s="32"/>
      <c r="C60" s="33" t="s">
        <v>22</v>
      </c>
      <c r="D60" s="34" t="s">
        <v>20</v>
      </c>
      <c r="E60" s="35" t="s">
        <v>147</v>
      </c>
      <c r="F60" s="37"/>
      <c r="G60" s="37"/>
      <c r="H60" s="37"/>
      <c r="I60" s="37"/>
    </row>
    <row r="61" spans="1:9" ht="22.5" outlineLevel="1">
      <c r="A61" s="31"/>
      <c r="B61" s="39" t="s">
        <v>148</v>
      </c>
      <c r="C61" s="33" t="s">
        <v>81</v>
      </c>
      <c r="D61" s="34" t="s">
        <v>26</v>
      </c>
      <c r="E61" s="35" t="s">
        <v>149</v>
      </c>
      <c r="F61" s="36" t="s">
        <v>83</v>
      </c>
      <c r="G61" s="36" t="s">
        <v>150</v>
      </c>
      <c r="H61" s="36" t="s">
        <v>85</v>
      </c>
      <c r="I61" s="36" t="s">
        <v>151</v>
      </c>
    </row>
    <row r="62" spans="1:9" ht="22.5" outlineLevel="1">
      <c r="A62" s="38"/>
      <c r="B62" s="39" t="s">
        <v>46</v>
      </c>
      <c r="C62" s="33" t="s">
        <v>25</v>
      </c>
      <c r="D62" s="34" t="s">
        <v>26</v>
      </c>
      <c r="E62" s="35" t="s">
        <v>152</v>
      </c>
      <c r="F62" s="36" t="s">
        <v>89</v>
      </c>
      <c r="G62" s="36" t="s">
        <v>153</v>
      </c>
      <c r="H62" s="36" t="s">
        <v>30</v>
      </c>
      <c r="I62" s="36" t="s">
        <v>154</v>
      </c>
    </row>
    <row r="63" spans="1:9" ht="12.75" customHeight="1">
      <c r="A63" s="154" t="s">
        <v>155</v>
      </c>
      <c r="B63" s="153"/>
      <c r="C63" s="153"/>
      <c r="D63" s="153"/>
      <c r="E63" s="153"/>
      <c r="F63" s="153"/>
      <c r="G63" s="59" t="s">
        <v>156</v>
      </c>
      <c r="H63" s="37"/>
      <c r="I63" s="59" t="s">
        <v>157</v>
      </c>
    </row>
    <row r="64" spans="1:9" ht="12.75" customHeight="1">
      <c r="A64" s="154" t="s">
        <v>158</v>
      </c>
      <c r="B64" s="153"/>
      <c r="C64" s="153"/>
      <c r="D64" s="153"/>
      <c r="E64" s="153"/>
      <c r="F64" s="153"/>
      <c r="G64" s="37"/>
      <c r="H64" s="37"/>
      <c r="I64" s="37"/>
    </row>
    <row r="65" spans="1:9" ht="12.75" customHeight="1">
      <c r="A65" s="154" t="s">
        <v>159</v>
      </c>
      <c r="B65" s="153"/>
      <c r="C65" s="153"/>
      <c r="D65" s="153"/>
      <c r="E65" s="153"/>
      <c r="F65" s="153"/>
      <c r="G65" s="59">
        <v>2080</v>
      </c>
      <c r="H65" s="37"/>
      <c r="I65" s="59">
        <v>27485</v>
      </c>
    </row>
    <row r="66" spans="1:9" ht="12.75" customHeight="1">
      <c r="A66" s="154" t="s">
        <v>160</v>
      </c>
      <c r="B66" s="153"/>
      <c r="C66" s="153"/>
      <c r="D66" s="153"/>
      <c r="E66" s="153"/>
      <c r="F66" s="153"/>
      <c r="G66" s="59">
        <v>42301</v>
      </c>
      <c r="H66" s="37"/>
      <c r="I66" s="59">
        <v>425332</v>
      </c>
    </row>
    <row r="67" spans="1:9" ht="12.75" customHeight="1">
      <c r="A67" s="154" t="s">
        <v>161</v>
      </c>
      <c r="B67" s="153"/>
      <c r="C67" s="153"/>
      <c r="D67" s="153"/>
      <c r="E67" s="153"/>
      <c r="F67" s="153"/>
      <c r="G67" s="59">
        <v>13331</v>
      </c>
      <c r="H67" s="37"/>
      <c r="I67" s="59">
        <v>82325</v>
      </c>
    </row>
    <row r="68" spans="1:9" ht="12.75" customHeight="1">
      <c r="A68" s="152" t="s">
        <v>162</v>
      </c>
      <c r="B68" s="153"/>
      <c r="C68" s="153"/>
      <c r="D68" s="153"/>
      <c r="E68" s="153"/>
      <c r="F68" s="153"/>
      <c r="G68" s="60">
        <v>2870</v>
      </c>
      <c r="H68" s="37"/>
      <c r="I68" s="60">
        <v>32309</v>
      </c>
    </row>
    <row r="69" spans="1:9" ht="12.75" customHeight="1">
      <c r="A69" s="152" t="s">
        <v>163</v>
      </c>
      <c r="B69" s="153"/>
      <c r="C69" s="153"/>
      <c r="D69" s="153"/>
      <c r="E69" s="153"/>
      <c r="F69" s="153"/>
      <c r="G69" s="60">
        <v>1612</v>
      </c>
      <c r="H69" s="37"/>
      <c r="I69" s="60">
        <v>17138</v>
      </c>
    </row>
    <row r="70" spans="1:9" ht="12.75" customHeight="1">
      <c r="A70" s="152" t="s">
        <v>164</v>
      </c>
      <c r="B70" s="153"/>
      <c r="C70" s="153"/>
      <c r="D70" s="153"/>
      <c r="E70" s="153"/>
      <c r="F70" s="153"/>
      <c r="G70" s="37"/>
      <c r="H70" s="37"/>
      <c r="I70" s="37"/>
    </row>
    <row r="71" spans="1:9" ht="12.75" customHeight="1">
      <c r="A71" s="154" t="s">
        <v>165</v>
      </c>
      <c r="B71" s="153"/>
      <c r="C71" s="153"/>
      <c r="D71" s="153"/>
      <c r="E71" s="153"/>
      <c r="F71" s="153"/>
      <c r="G71" s="59" t="s">
        <v>166</v>
      </c>
      <c r="H71" s="37"/>
      <c r="I71" s="59" t="s">
        <v>167</v>
      </c>
    </row>
    <row r="72" spans="1:9" ht="12.75" customHeight="1">
      <c r="A72" s="154" t="s">
        <v>168</v>
      </c>
      <c r="B72" s="153"/>
      <c r="C72" s="153"/>
      <c r="D72" s="153"/>
      <c r="E72" s="153"/>
      <c r="F72" s="153"/>
      <c r="G72" s="59" t="s">
        <v>169</v>
      </c>
      <c r="H72" s="37"/>
      <c r="I72" s="59" t="s">
        <v>170</v>
      </c>
    </row>
    <row r="73" spans="1:9" ht="14.1" customHeight="1">
      <c r="A73" s="154" t="s">
        <v>171</v>
      </c>
      <c r="B73" s="153"/>
      <c r="C73" s="153"/>
      <c r="D73" s="153"/>
      <c r="E73" s="153"/>
      <c r="F73" s="153"/>
      <c r="G73" s="59">
        <v>60</v>
      </c>
      <c r="H73" s="37"/>
      <c r="I73" s="59">
        <v>479</v>
      </c>
    </row>
    <row r="74" spans="1:9" ht="12.75" customHeight="1">
      <c r="A74" s="154" t="s">
        <v>172</v>
      </c>
      <c r="B74" s="153"/>
      <c r="C74" s="153"/>
      <c r="D74" s="153"/>
      <c r="E74" s="153"/>
      <c r="F74" s="153"/>
      <c r="G74" s="60" t="s">
        <v>173</v>
      </c>
      <c r="H74" s="30"/>
      <c r="I74" s="60" t="s">
        <v>174</v>
      </c>
    </row>
    <row r="75" spans="1:9" ht="12.75" hidden="1" customHeight="1">
      <c r="A75" s="154" t="s">
        <v>193</v>
      </c>
      <c r="B75" s="153"/>
      <c r="C75" s="153"/>
      <c r="D75" s="153"/>
      <c r="E75" s="153"/>
      <c r="F75" s="153"/>
      <c r="G75" s="59" t="s">
        <v>194</v>
      </c>
      <c r="H75" s="37"/>
      <c r="I75" s="59" t="s">
        <v>194</v>
      </c>
    </row>
    <row r="76" spans="1:9" ht="12.75" hidden="1" customHeight="1">
      <c r="A76" s="152" t="s">
        <v>172</v>
      </c>
      <c r="B76" s="153"/>
      <c r="C76" s="153"/>
      <c r="D76" s="153"/>
      <c r="E76" s="153"/>
      <c r="F76" s="153"/>
      <c r="G76" s="60" t="s">
        <v>195</v>
      </c>
      <c r="H76" s="37"/>
      <c r="I76" s="60" t="s">
        <v>196</v>
      </c>
    </row>
    <row r="77" spans="1:9" ht="12.75" hidden="1" customHeight="1">
      <c r="A77" s="154" t="s">
        <v>175</v>
      </c>
      <c r="B77" s="153"/>
      <c r="C77" s="153"/>
      <c r="D77" s="153"/>
      <c r="E77" s="153"/>
      <c r="F77" s="153"/>
      <c r="G77" s="59" t="s">
        <v>197</v>
      </c>
      <c r="H77" s="37"/>
      <c r="I77" s="59" t="s">
        <v>198</v>
      </c>
    </row>
    <row r="78" spans="1:9" ht="12.75" hidden="1" customHeight="1">
      <c r="A78" s="152" t="s">
        <v>172</v>
      </c>
      <c r="B78" s="153"/>
      <c r="C78" s="153"/>
      <c r="D78" s="153"/>
      <c r="E78" s="153"/>
      <c r="F78" s="153"/>
      <c r="G78" s="60" t="s">
        <v>199</v>
      </c>
      <c r="H78" s="37"/>
      <c r="I78" s="60" t="s">
        <v>200</v>
      </c>
    </row>
    <row r="79" spans="1:9" ht="12.75" hidden="1" customHeight="1">
      <c r="A79" s="154" t="s">
        <v>176</v>
      </c>
      <c r="B79" s="153"/>
      <c r="C79" s="153"/>
      <c r="D79" s="153"/>
      <c r="E79" s="153"/>
      <c r="F79" s="153"/>
      <c r="G79" s="59" t="s">
        <v>201</v>
      </c>
      <c r="H79" s="37"/>
      <c r="I79" s="59" t="s">
        <v>202</v>
      </c>
    </row>
    <row r="80" spans="1:9" ht="12.75" hidden="1" customHeight="1">
      <c r="A80" s="152" t="s">
        <v>177</v>
      </c>
      <c r="B80" s="153"/>
      <c r="C80" s="153"/>
      <c r="D80" s="153"/>
      <c r="E80" s="153"/>
      <c r="F80" s="153"/>
      <c r="G80" s="60" t="s">
        <v>203</v>
      </c>
      <c r="H80" s="37"/>
      <c r="I80" s="60" t="s">
        <v>204</v>
      </c>
    </row>
    <row r="81" spans="1:9" ht="12.75" hidden="1" customHeight="1">
      <c r="A81" s="154" t="s">
        <v>178</v>
      </c>
      <c r="B81" s="153"/>
      <c r="C81" s="153"/>
      <c r="D81" s="153"/>
      <c r="E81" s="153"/>
      <c r="F81" s="153"/>
      <c r="G81" s="59" t="s">
        <v>205</v>
      </c>
      <c r="H81" s="37"/>
      <c r="I81" s="59" t="s">
        <v>206</v>
      </c>
    </row>
    <row r="82" spans="1:9" ht="12.75" hidden="1" customHeight="1">
      <c r="A82" s="152" t="s">
        <v>179</v>
      </c>
      <c r="B82" s="153"/>
      <c r="C82" s="153"/>
      <c r="D82" s="153"/>
      <c r="E82" s="153"/>
      <c r="F82" s="153"/>
      <c r="G82" s="60" t="s">
        <v>207</v>
      </c>
      <c r="H82" s="37"/>
      <c r="I82" s="60" t="s">
        <v>208</v>
      </c>
    </row>
    <row r="83" spans="1:9" ht="12.75" hidden="1" customHeight="1">
      <c r="A83" s="154" t="s">
        <v>180</v>
      </c>
      <c r="B83" s="153"/>
      <c r="C83" s="153"/>
      <c r="D83" s="153"/>
      <c r="E83" s="153"/>
      <c r="F83" s="153"/>
      <c r="G83" s="59" t="s">
        <v>209</v>
      </c>
      <c r="H83" s="37"/>
      <c r="I83" s="59" t="s">
        <v>210</v>
      </c>
    </row>
    <row r="84" spans="1:9" ht="12.75" hidden="1" customHeight="1">
      <c r="A84" s="152" t="s">
        <v>181</v>
      </c>
      <c r="B84" s="153"/>
      <c r="C84" s="153"/>
      <c r="D84" s="153"/>
      <c r="E84" s="153"/>
      <c r="F84" s="153"/>
      <c r="G84" s="60" t="s">
        <v>211</v>
      </c>
      <c r="H84" s="37"/>
      <c r="I84" s="60" t="s">
        <v>212</v>
      </c>
    </row>
    <row r="88" spans="1:9">
      <c r="A88" s="155" t="s">
        <v>182</v>
      </c>
      <c r="B88" s="151"/>
      <c r="C88" s="151"/>
      <c r="D88" s="151"/>
      <c r="E88" s="151"/>
      <c r="F88" s="151"/>
      <c r="G88" s="151"/>
      <c r="H88" s="151"/>
      <c r="I88" s="151"/>
    </row>
    <row r="89" spans="1:9">
      <c r="A89" s="150" t="s">
        <v>183</v>
      </c>
      <c r="B89" s="151"/>
      <c r="C89" s="151"/>
      <c r="D89" s="151"/>
      <c r="E89" s="151"/>
      <c r="F89" s="151"/>
      <c r="G89" s="151"/>
      <c r="H89" s="151"/>
      <c r="I89" s="151"/>
    </row>
    <row r="90" spans="1:9">
      <c r="C90" s="2" t="s">
        <v>370</v>
      </c>
    </row>
    <row r="91" spans="1:9">
      <c r="A91" s="155" t="s">
        <v>184</v>
      </c>
      <c r="B91" s="151"/>
      <c r="C91" s="151"/>
      <c r="D91" s="151"/>
      <c r="E91" s="151"/>
      <c r="F91" s="151"/>
      <c r="G91" s="151"/>
      <c r="H91" s="151"/>
      <c r="I91" s="151"/>
    </row>
    <row r="92" spans="1:9">
      <c r="A92" s="150" t="s">
        <v>183</v>
      </c>
      <c r="B92" s="151"/>
      <c r="C92" s="151"/>
      <c r="D92" s="151"/>
      <c r="E92" s="151"/>
      <c r="F92" s="151"/>
      <c r="G92" s="151"/>
      <c r="H92" s="151"/>
      <c r="I92" s="151"/>
    </row>
  </sheetData>
  <mergeCells count="41">
    <mergeCell ref="A69:F69"/>
    <mergeCell ref="A70:F70"/>
    <mergeCell ref="A71:F71"/>
    <mergeCell ref="A74:F74"/>
    <mergeCell ref="A65:F65"/>
    <mergeCell ref="A66:F66"/>
    <mergeCell ref="A67:F67"/>
    <mergeCell ref="A68:F68"/>
    <mergeCell ref="A75:F75"/>
    <mergeCell ref="A84:F84"/>
    <mergeCell ref="A72:F72"/>
    <mergeCell ref="A73:F73"/>
    <mergeCell ref="A79:F79"/>
    <mergeCell ref="A76:F76"/>
    <mergeCell ref="A77:F77"/>
    <mergeCell ref="A78:F78"/>
    <mergeCell ref="A63:F63"/>
    <mergeCell ref="A64:F64"/>
    <mergeCell ref="A22:I22"/>
    <mergeCell ref="A18:A20"/>
    <mergeCell ref="F18:I18"/>
    <mergeCell ref="B18:B20"/>
    <mergeCell ref="C18:C20"/>
    <mergeCell ref="D18:D20"/>
    <mergeCell ref="E18:E20"/>
    <mergeCell ref="H19:I19"/>
    <mergeCell ref="D15:E15"/>
    <mergeCell ref="F19:G19"/>
    <mergeCell ref="G2:H2"/>
    <mergeCell ref="G4:H4"/>
    <mergeCell ref="G5:H5"/>
    <mergeCell ref="B6:F6"/>
    <mergeCell ref="C11:F11"/>
    <mergeCell ref="A92:I92"/>
    <mergeCell ref="A80:F80"/>
    <mergeCell ref="A81:F81"/>
    <mergeCell ref="A82:F82"/>
    <mergeCell ref="A83:F83"/>
    <mergeCell ref="A91:I91"/>
    <mergeCell ref="A88:I88"/>
    <mergeCell ref="A89:I89"/>
  </mergeCells>
  <phoneticPr fontId="1" type="noConversion"/>
  <pageMargins left="0.35433070866141736" right="0.27559055118110237" top="0.47244094488188981" bottom="0.39370078740157483" header="0.23622047244094491" footer="0.19685039370078741"/>
  <pageSetup paperSize="9" scale="80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tabSelected="1" topLeftCell="B71" zoomScaleNormal="100" workbookViewId="0">
      <selection activeCell="C89" sqref="C89"/>
    </sheetView>
  </sheetViews>
  <sheetFormatPr defaultRowHeight="12.75"/>
  <cols>
    <col min="1" max="1" width="6.5703125" customWidth="1"/>
    <col min="2" max="2" width="17.28515625" customWidth="1"/>
    <col min="3" max="3" width="62.7109375" customWidth="1"/>
    <col min="4" max="4" width="9" customWidth="1"/>
    <col min="5" max="5" width="9.85546875" customWidth="1"/>
    <col min="6" max="6" width="10.7109375" customWidth="1"/>
    <col min="7" max="7" width="10.42578125" customWidth="1"/>
    <col min="8" max="8" width="13.28515625" customWidth="1"/>
  </cols>
  <sheetData>
    <row r="1" spans="1:9">
      <c r="A1" s="171"/>
      <c r="B1" s="171"/>
      <c r="C1" s="171"/>
      <c r="D1" s="171"/>
      <c r="E1" s="171"/>
      <c r="F1" s="171"/>
      <c r="G1" s="171"/>
      <c r="H1" s="171"/>
    </row>
    <row r="2" spans="1:9" ht="14.45" customHeight="1">
      <c r="A2" s="61"/>
      <c r="B2" s="61"/>
      <c r="C2" s="62" t="s">
        <v>213</v>
      </c>
      <c r="D2" s="62"/>
      <c r="E2" s="62"/>
      <c r="F2" s="61"/>
      <c r="G2" s="61"/>
      <c r="H2" s="61"/>
    </row>
    <row r="3" spans="1:9" ht="13.15" customHeight="1">
      <c r="A3" s="61"/>
      <c r="B3" s="61"/>
      <c r="C3" s="61" t="s">
        <v>214</v>
      </c>
      <c r="D3" s="61"/>
      <c r="E3" s="61"/>
      <c r="F3" s="61"/>
      <c r="G3" s="61"/>
      <c r="H3" s="61"/>
    </row>
    <row r="4" spans="1:9" ht="13.15" customHeight="1">
      <c r="A4" s="61"/>
      <c r="B4" s="61"/>
      <c r="C4" s="63" t="s">
        <v>215</v>
      </c>
      <c r="D4" s="61"/>
      <c r="E4" s="87"/>
      <c r="F4" s="61"/>
      <c r="G4" s="61"/>
      <c r="H4" s="61"/>
    </row>
    <row r="5" spans="1:9">
      <c r="A5" s="61"/>
      <c r="B5" s="61"/>
      <c r="C5" s="172" t="s">
        <v>372</v>
      </c>
      <c r="D5" s="172"/>
      <c r="E5" s="172"/>
      <c r="F5" s="61"/>
      <c r="G5" s="61"/>
      <c r="H5" s="61"/>
    </row>
    <row r="6" spans="1:9" ht="14.25" customHeight="1">
      <c r="A6" s="61"/>
      <c r="B6" s="61"/>
      <c r="C6" s="173"/>
      <c r="D6" s="173"/>
      <c r="E6" s="173"/>
      <c r="F6" s="61"/>
      <c r="G6" s="61"/>
      <c r="H6" s="61"/>
    </row>
    <row r="7" spans="1:9" hidden="1">
      <c r="A7" s="61"/>
      <c r="B7" s="61"/>
      <c r="C7" s="174"/>
      <c r="D7" s="174"/>
      <c r="E7" s="174"/>
      <c r="F7" s="61"/>
      <c r="G7" s="61"/>
      <c r="H7" s="61"/>
    </row>
    <row r="8" spans="1:9">
      <c r="A8" s="61"/>
      <c r="B8" s="61"/>
      <c r="C8" s="64" t="s">
        <v>216</v>
      </c>
      <c r="D8" s="61"/>
      <c r="E8" s="61"/>
      <c r="F8" s="61"/>
      <c r="G8" s="61"/>
      <c r="H8" s="61"/>
    </row>
    <row r="9" spans="1:9" s="66" customFormat="1" ht="22.9" customHeight="1">
      <c r="A9" s="65"/>
      <c r="B9" s="65"/>
      <c r="C9" s="170" t="s">
        <v>217</v>
      </c>
      <c r="D9" s="170"/>
      <c r="E9" s="170"/>
      <c r="F9" s="65"/>
      <c r="G9" s="65"/>
      <c r="H9" s="65"/>
    </row>
    <row r="10" spans="1:9" ht="30" customHeight="1">
      <c r="A10" s="61"/>
      <c r="B10" s="180" t="s">
        <v>373</v>
      </c>
      <c r="C10" s="180"/>
      <c r="D10" s="180"/>
      <c r="E10" s="180"/>
      <c r="F10" s="180"/>
      <c r="G10" s="180"/>
      <c r="H10" s="180"/>
    </row>
    <row r="11" spans="1:9" ht="13.15" hidden="1" customHeight="1">
      <c r="A11" s="67"/>
      <c r="B11" s="67"/>
      <c r="C11" s="67"/>
      <c r="D11" s="68"/>
      <c r="E11" s="68"/>
      <c r="F11" s="68"/>
      <c r="G11" s="68"/>
      <c r="H11" s="68"/>
    </row>
    <row r="12" spans="1:9" ht="30" customHeight="1" thickBot="1">
      <c r="A12" s="176" t="s">
        <v>218</v>
      </c>
      <c r="B12" s="176"/>
      <c r="C12" s="176"/>
      <c r="D12" s="176"/>
      <c r="E12" s="176"/>
      <c r="F12" s="176"/>
      <c r="G12" s="176"/>
      <c r="H12" s="176"/>
    </row>
    <row r="13" spans="1:9" ht="13.5" thickBot="1">
      <c r="A13" s="69"/>
      <c r="B13" s="70"/>
      <c r="C13" s="71"/>
      <c r="D13" s="177" t="s">
        <v>219</v>
      </c>
      <c r="E13" s="178"/>
      <c r="F13" s="178"/>
      <c r="G13" s="179"/>
      <c r="H13" s="184" t="s">
        <v>220</v>
      </c>
      <c r="I13" s="72"/>
    </row>
    <row r="14" spans="1:9" ht="13.9" customHeight="1">
      <c r="A14" s="186" t="s">
        <v>221</v>
      </c>
      <c r="B14" s="73" t="s">
        <v>222</v>
      </c>
      <c r="C14" s="74" t="s">
        <v>223</v>
      </c>
      <c r="D14" s="75" t="s">
        <v>224</v>
      </c>
      <c r="E14" s="75" t="s">
        <v>225</v>
      </c>
      <c r="F14" s="75" t="s">
        <v>226</v>
      </c>
      <c r="G14" s="75" t="s">
        <v>227</v>
      </c>
      <c r="H14" s="184"/>
      <c r="I14" s="72"/>
    </row>
    <row r="15" spans="1:9">
      <c r="A15" s="186"/>
      <c r="B15" s="76" t="s">
        <v>228</v>
      </c>
      <c r="C15" s="77" t="s">
        <v>229</v>
      </c>
      <c r="D15" s="74" t="s">
        <v>230</v>
      </c>
      <c r="E15" s="74" t="s">
        <v>231</v>
      </c>
      <c r="F15" s="78" t="s">
        <v>232</v>
      </c>
      <c r="G15" s="78" t="s">
        <v>233</v>
      </c>
      <c r="H15" s="184"/>
      <c r="I15" s="72"/>
    </row>
    <row r="16" spans="1:9" ht="14.45" customHeight="1" thickBot="1">
      <c r="A16" s="187"/>
      <c r="B16" s="77" t="s">
        <v>234</v>
      </c>
      <c r="C16" s="79" t="s">
        <v>235</v>
      </c>
      <c r="D16" s="80" t="s">
        <v>236</v>
      </c>
      <c r="E16" s="80" t="s">
        <v>236</v>
      </c>
      <c r="F16" s="80" t="s">
        <v>237</v>
      </c>
      <c r="G16" s="80"/>
      <c r="H16" s="185"/>
      <c r="I16" s="72"/>
    </row>
    <row r="17" spans="1:8" ht="13.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2">
        <v>6</v>
      </c>
      <c r="G17" s="81">
        <v>7</v>
      </c>
      <c r="H17" s="82">
        <v>8</v>
      </c>
    </row>
    <row r="18" spans="1:8" ht="20.65" customHeight="1" thickBot="1">
      <c r="A18" s="83"/>
      <c r="B18" s="61"/>
      <c r="C18" s="83" t="s">
        <v>238</v>
      </c>
      <c r="D18" s="83"/>
      <c r="E18" s="61"/>
      <c r="F18" s="83"/>
      <c r="G18" s="83"/>
      <c r="H18" s="83"/>
    </row>
    <row r="19" spans="1:8" ht="20.65" customHeight="1" thickTop="1" thickBot="1">
      <c r="A19" s="61"/>
      <c r="B19" s="61"/>
      <c r="C19" s="84" t="s">
        <v>239</v>
      </c>
      <c r="D19" s="61"/>
      <c r="E19" s="61"/>
      <c r="F19" s="61"/>
      <c r="G19" s="61"/>
      <c r="H19" s="61"/>
    </row>
    <row r="20" spans="1:8" ht="13.9" customHeight="1" thickTop="1">
      <c r="A20" s="61"/>
      <c r="B20" s="61"/>
      <c r="C20" s="85"/>
      <c r="D20" s="61"/>
      <c r="E20" s="61"/>
      <c r="F20" s="61"/>
      <c r="G20" s="61"/>
      <c r="H20" s="61"/>
    </row>
    <row r="21" spans="1:8" ht="13.15" customHeight="1">
      <c r="A21" s="181" t="s">
        <v>240</v>
      </c>
      <c r="B21" s="188" t="s">
        <v>241</v>
      </c>
      <c r="C21" s="189" t="s">
        <v>288</v>
      </c>
      <c r="D21" s="86">
        <v>64.251000000000005</v>
      </c>
      <c r="E21" s="61"/>
      <c r="F21" s="61"/>
      <c r="G21" s="61"/>
      <c r="H21" s="86">
        <f>SUM(D21:G21)</f>
        <v>64.251000000000005</v>
      </c>
    </row>
    <row r="22" spans="1:8" ht="24.75" customHeight="1">
      <c r="A22" s="181"/>
      <c r="B22" s="188"/>
      <c r="C22" s="189"/>
      <c r="D22" s="87">
        <v>570.06299999999999</v>
      </c>
      <c r="E22" s="61"/>
      <c r="F22" s="88"/>
      <c r="G22" s="61"/>
      <c r="H22" s="87">
        <f>SUM(D22:G22)</f>
        <v>570.06299999999999</v>
      </c>
    </row>
    <row r="23" spans="1:8">
      <c r="A23" s="61"/>
      <c r="B23" s="61"/>
      <c r="C23" s="89"/>
      <c r="D23" s="61"/>
      <c r="E23" s="61"/>
      <c r="F23" s="61"/>
      <c r="G23" s="61"/>
      <c r="H23" s="61"/>
    </row>
    <row r="24" spans="1:8">
      <c r="A24" s="61"/>
      <c r="B24" s="61"/>
      <c r="C24" s="175" t="s">
        <v>242</v>
      </c>
      <c r="D24" s="86">
        <f>D21</f>
        <v>64.251000000000005</v>
      </c>
      <c r="E24" s="61"/>
      <c r="F24" s="61"/>
      <c r="G24" s="61"/>
      <c r="H24" s="86">
        <f>SUM(D24:G24)</f>
        <v>64.251000000000005</v>
      </c>
    </row>
    <row r="25" spans="1:8" ht="13.5">
      <c r="A25" s="61"/>
      <c r="B25" s="61"/>
      <c r="C25" s="175"/>
      <c r="D25" s="87">
        <f>D22</f>
        <v>570.06299999999999</v>
      </c>
      <c r="E25" s="61"/>
      <c r="F25" s="88"/>
      <c r="G25" s="61"/>
      <c r="H25" s="87">
        <f>SUM(D25:G25)</f>
        <v>570.06299999999999</v>
      </c>
    </row>
    <row r="26" spans="1:8">
      <c r="A26" s="61"/>
      <c r="B26" s="61"/>
      <c r="C26" s="61"/>
      <c r="D26" s="61"/>
      <c r="E26" s="61"/>
      <c r="F26" s="61"/>
      <c r="G26" s="61"/>
      <c r="H26" s="61"/>
    </row>
    <row r="27" spans="1:8" ht="13.9" customHeight="1">
      <c r="A27" s="61"/>
      <c r="B27" s="61"/>
      <c r="C27" s="190" t="s">
        <v>243</v>
      </c>
      <c r="D27" s="61"/>
      <c r="E27" s="61"/>
      <c r="F27" s="61"/>
      <c r="G27" s="61"/>
      <c r="H27" s="61"/>
    </row>
    <row r="28" spans="1:8" ht="13.5" thickBot="1">
      <c r="A28" s="61"/>
      <c r="B28" s="61"/>
      <c r="C28" s="191"/>
      <c r="D28" s="61"/>
      <c r="E28" s="61"/>
      <c r="F28" s="61"/>
      <c r="G28" s="61"/>
      <c r="H28" s="61"/>
    </row>
    <row r="29" spans="1:8" ht="1.5" hidden="1" customHeight="1" thickTop="1">
      <c r="A29" s="61"/>
      <c r="B29" s="61"/>
      <c r="C29" s="83"/>
      <c r="D29" s="61"/>
      <c r="E29" s="61"/>
      <c r="F29" s="61"/>
      <c r="G29" s="61"/>
      <c r="H29" s="61"/>
    </row>
    <row r="30" spans="1:8" ht="13.9" customHeight="1" thickTop="1">
      <c r="A30" s="61"/>
      <c r="B30" s="61"/>
      <c r="C30" s="190" t="s">
        <v>244</v>
      </c>
      <c r="D30" s="61"/>
      <c r="E30" s="61"/>
      <c r="F30" s="61"/>
      <c r="G30" s="61"/>
      <c r="H30" s="61"/>
    </row>
    <row r="31" spans="1:8" ht="27.6" customHeight="1" thickBot="1">
      <c r="A31" s="61"/>
      <c r="B31" s="61"/>
      <c r="C31" s="191"/>
      <c r="D31" s="63"/>
      <c r="E31" s="63"/>
      <c r="F31" s="63"/>
      <c r="G31" s="63"/>
      <c r="H31" s="63"/>
    </row>
    <row r="32" spans="1:8" ht="1.5" hidden="1" customHeight="1" thickTop="1">
      <c r="A32" s="61"/>
      <c r="B32" s="61"/>
      <c r="C32" s="90"/>
      <c r="D32" s="61"/>
      <c r="E32" s="61"/>
      <c r="F32" s="61"/>
      <c r="G32" s="61"/>
      <c r="H32" s="61"/>
    </row>
    <row r="33" spans="1:8" ht="21" customHeight="1" thickTop="1">
      <c r="A33" s="61"/>
      <c r="B33" s="61"/>
      <c r="C33" s="195" t="s">
        <v>245</v>
      </c>
      <c r="D33" s="61"/>
      <c r="E33" s="61"/>
      <c r="F33" s="61"/>
      <c r="G33" s="61"/>
      <c r="H33" s="61"/>
    </row>
    <row r="34" spans="1:8" ht="0.75" hidden="1" customHeight="1">
      <c r="A34" s="61"/>
      <c r="B34" s="61"/>
      <c r="C34" s="195"/>
      <c r="D34" s="61"/>
      <c r="E34" s="61"/>
      <c r="F34" s="61"/>
      <c r="G34" s="61"/>
      <c r="H34" s="61"/>
    </row>
    <row r="35" spans="1:8" ht="13.5" hidden="1" thickBot="1">
      <c r="A35" s="91"/>
      <c r="B35" s="91"/>
      <c r="C35" s="91"/>
      <c r="D35" s="91"/>
      <c r="E35" s="91"/>
      <c r="F35" s="91"/>
      <c r="G35" s="91"/>
      <c r="H35" s="91"/>
    </row>
    <row r="36" spans="1:8" hidden="1">
      <c r="A36" s="61"/>
      <c r="B36" s="61"/>
      <c r="C36" s="83"/>
      <c r="D36" s="61"/>
      <c r="E36" s="61"/>
      <c r="F36" s="61"/>
      <c r="G36" s="61"/>
      <c r="H36" s="61"/>
    </row>
    <row r="37" spans="1:8" ht="13.5" hidden="1">
      <c r="A37" s="92">
        <v>1</v>
      </c>
      <c r="B37" s="92"/>
      <c r="C37" s="92"/>
      <c r="D37" s="92"/>
      <c r="E37" s="92"/>
      <c r="F37" s="92"/>
      <c r="G37" s="92"/>
      <c r="H37" s="92"/>
    </row>
    <row r="38" spans="1:8">
      <c r="A38" s="61"/>
      <c r="B38" s="61"/>
      <c r="C38" s="175" t="s">
        <v>246</v>
      </c>
      <c r="D38" s="86">
        <f>D24</f>
        <v>64.251000000000005</v>
      </c>
      <c r="E38" s="61"/>
      <c r="F38" s="61"/>
      <c r="G38" s="61"/>
      <c r="H38" s="86">
        <f>SUM(D38:G38)</f>
        <v>64.251000000000005</v>
      </c>
    </row>
    <row r="39" spans="1:8" ht="13.5">
      <c r="A39" s="61"/>
      <c r="B39" s="61"/>
      <c r="C39" s="175"/>
      <c r="D39" s="87">
        <f>D25</f>
        <v>570.06299999999999</v>
      </c>
      <c r="E39" s="61"/>
      <c r="F39" s="88"/>
      <c r="G39" s="61"/>
      <c r="H39" s="87">
        <f>SUM(D39:G39)</f>
        <v>570.06299999999999</v>
      </c>
    </row>
    <row r="40" spans="1:8">
      <c r="A40" s="61"/>
      <c r="B40" s="61"/>
      <c r="C40" s="61"/>
      <c r="D40" s="61"/>
      <c r="E40" s="61"/>
      <c r="F40" s="61"/>
      <c r="G40" s="61"/>
      <c r="H40" s="61"/>
    </row>
    <row r="41" spans="1:8" ht="13.5" thickBot="1">
      <c r="A41" s="61"/>
      <c r="B41" s="61"/>
      <c r="C41" s="93" t="s">
        <v>247</v>
      </c>
      <c r="D41" s="61"/>
      <c r="E41" s="61"/>
      <c r="F41" s="61"/>
      <c r="G41" s="61"/>
      <c r="H41" s="61"/>
    </row>
    <row r="42" spans="1:8" ht="13.5" thickTop="1">
      <c r="A42" s="61"/>
      <c r="B42" s="61"/>
      <c r="C42" s="94"/>
      <c r="D42" s="61"/>
      <c r="E42" s="61"/>
      <c r="F42" s="61"/>
      <c r="G42" s="61"/>
      <c r="H42" s="61"/>
    </row>
    <row r="43" spans="1:8" hidden="1">
      <c r="A43" s="61"/>
      <c r="B43" s="61"/>
      <c r="C43" s="61"/>
      <c r="D43" s="61"/>
      <c r="E43" s="61"/>
      <c r="F43" s="61"/>
      <c r="G43" s="61"/>
      <c r="H43" s="61"/>
    </row>
    <row r="44" spans="1:8">
      <c r="A44" s="61"/>
      <c r="B44" s="61"/>
      <c r="C44" s="175" t="s">
        <v>248</v>
      </c>
      <c r="D44" s="86">
        <f>D38</f>
        <v>64.251000000000005</v>
      </c>
      <c r="E44" s="61"/>
      <c r="F44" s="61"/>
      <c r="G44" s="61"/>
      <c r="H44" s="86">
        <f>SUM(D44:G44)</f>
        <v>64.251000000000005</v>
      </c>
    </row>
    <row r="45" spans="1:8" ht="13.5">
      <c r="A45" s="61"/>
      <c r="B45" s="61"/>
      <c r="C45" s="175"/>
      <c r="D45" s="87">
        <f>D39</f>
        <v>570.06299999999999</v>
      </c>
      <c r="E45" s="61"/>
      <c r="F45" s="88"/>
      <c r="G45" s="61"/>
      <c r="H45" s="87">
        <f>SUM(D45:G45)</f>
        <v>570.06299999999999</v>
      </c>
    </row>
    <row r="46" spans="1:8" hidden="1">
      <c r="A46" s="61"/>
      <c r="B46" s="61"/>
      <c r="C46" s="61"/>
      <c r="D46" s="61"/>
      <c r="E46" s="61"/>
      <c r="F46" s="61"/>
      <c r="G46" s="61"/>
      <c r="H46" s="61"/>
    </row>
    <row r="47" spans="1:8" ht="13.5" thickBot="1">
      <c r="A47" s="61"/>
      <c r="B47" s="61"/>
      <c r="C47" s="95" t="s">
        <v>249</v>
      </c>
      <c r="D47" s="61"/>
      <c r="E47" s="61"/>
      <c r="F47" s="61"/>
      <c r="G47" s="61"/>
      <c r="H47" s="61"/>
    </row>
    <row r="48" spans="1:8" ht="27.6" hidden="1" customHeight="1" thickTop="1">
      <c r="A48" s="96" t="s">
        <v>250</v>
      </c>
      <c r="B48" s="192" t="s">
        <v>251</v>
      </c>
      <c r="C48" s="193" t="s">
        <v>252</v>
      </c>
      <c r="D48" s="86">
        <f>D44*0.0141</f>
        <v>0.9059391</v>
      </c>
      <c r="E48" s="61"/>
      <c r="F48" s="61"/>
      <c r="G48" s="61"/>
      <c r="H48" s="86">
        <f>SUM(D48:G48)</f>
        <v>0.9059391</v>
      </c>
    </row>
    <row r="49" spans="1:8" ht="14.25" hidden="1" thickTop="1">
      <c r="A49" s="65"/>
      <c r="B49" s="192"/>
      <c r="C49" s="194"/>
      <c r="D49" s="87">
        <f>D45*0.0141</f>
        <v>8.0378883000000005</v>
      </c>
      <c r="E49" s="61"/>
      <c r="F49" s="61"/>
      <c r="G49" s="61"/>
      <c r="H49" s="87">
        <f>SUM(D49:G49)</f>
        <v>8.0378883000000005</v>
      </c>
    </row>
    <row r="50" spans="1:8" ht="14.25" thickTop="1">
      <c r="A50" s="65"/>
      <c r="B50" s="97"/>
      <c r="C50" s="98"/>
      <c r="D50" s="87"/>
      <c r="E50" s="61"/>
      <c r="F50" s="61"/>
      <c r="G50" s="61"/>
      <c r="H50" s="87"/>
    </row>
    <row r="51" spans="1:8" ht="13.15" customHeight="1">
      <c r="A51" s="181" t="s">
        <v>250</v>
      </c>
      <c r="B51" s="182" t="s">
        <v>253</v>
      </c>
      <c r="C51" s="183" t="s">
        <v>254</v>
      </c>
      <c r="D51" s="86"/>
      <c r="E51" s="61"/>
      <c r="F51" s="61"/>
      <c r="G51" s="86">
        <v>0.54</v>
      </c>
      <c r="H51" s="86">
        <f>SUM(D51:G51)</f>
        <v>0.54</v>
      </c>
    </row>
    <row r="52" spans="1:8" ht="13.5">
      <c r="A52" s="181"/>
      <c r="B52" s="182"/>
      <c r="C52" s="183"/>
      <c r="D52" s="86"/>
      <c r="E52" s="61"/>
      <c r="F52" s="61"/>
      <c r="G52" s="87">
        <v>3.41</v>
      </c>
      <c r="H52" s="87">
        <f>SUM(D52:G52)</f>
        <v>3.41</v>
      </c>
    </row>
    <row r="53" spans="1:8" ht="13.5">
      <c r="A53" s="65"/>
      <c r="B53" s="61"/>
      <c r="C53" s="88" t="s">
        <v>289</v>
      </c>
      <c r="D53" s="86"/>
      <c r="E53" s="61"/>
      <c r="F53" s="61"/>
      <c r="G53" s="61"/>
      <c r="H53" s="61"/>
    </row>
    <row r="54" spans="1:8" ht="13.5">
      <c r="A54" s="65"/>
      <c r="B54" s="61"/>
      <c r="C54" s="88"/>
      <c r="D54" s="86"/>
      <c r="E54" s="61"/>
      <c r="F54" s="61"/>
      <c r="G54" s="61"/>
      <c r="H54" s="61"/>
    </row>
    <row r="55" spans="1:8" ht="0.75" customHeight="1">
      <c r="A55" s="65"/>
      <c r="B55" s="61"/>
      <c r="C55" s="61"/>
      <c r="D55" s="86"/>
      <c r="E55" s="61"/>
      <c r="F55" s="61"/>
      <c r="G55" s="61"/>
      <c r="H55" s="61"/>
    </row>
    <row r="56" spans="1:8">
      <c r="A56" s="65"/>
      <c r="B56" s="61"/>
      <c r="C56" s="175" t="s">
        <v>255</v>
      </c>
      <c r="D56" s="86"/>
      <c r="E56" s="61"/>
      <c r="F56" s="61"/>
      <c r="G56" s="86">
        <f>G51</f>
        <v>0.54</v>
      </c>
      <c r="H56" s="86">
        <f>SUM(D56:G56)</f>
        <v>0.54</v>
      </c>
    </row>
    <row r="57" spans="1:8" ht="13.5">
      <c r="A57" s="65"/>
      <c r="B57" s="61"/>
      <c r="C57" s="175"/>
      <c r="D57" s="87"/>
      <c r="E57" s="61"/>
      <c r="F57" s="61"/>
      <c r="G57" s="87">
        <f>G52</f>
        <v>3.41</v>
      </c>
      <c r="H57" s="87">
        <f>SUM(D57:G57)</f>
        <v>3.41</v>
      </c>
    </row>
    <row r="58" spans="1:8">
      <c r="A58" s="65"/>
      <c r="B58" s="61"/>
      <c r="C58" s="63"/>
      <c r="D58" s="61"/>
      <c r="E58" s="61"/>
      <c r="F58" s="61"/>
      <c r="G58" s="61"/>
      <c r="H58" s="61"/>
    </row>
    <row r="59" spans="1:8">
      <c r="A59" s="65"/>
      <c r="B59" s="61"/>
      <c r="C59" s="175" t="s">
        <v>256</v>
      </c>
      <c r="D59" s="86">
        <f>D44+D56</f>
        <v>64.251000000000005</v>
      </c>
      <c r="E59" s="61"/>
      <c r="F59" s="61"/>
      <c r="G59" s="86">
        <f>G56</f>
        <v>0.54</v>
      </c>
      <c r="H59" s="86">
        <f>SUM(D59:G59)</f>
        <v>64.791000000000011</v>
      </c>
    </row>
    <row r="60" spans="1:8" ht="13.5">
      <c r="A60" s="65"/>
      <c r="B60" s="61"/>
      <c r="C60" s="175"/>
      <c r="D60" s="87">
        <f>D45+D57</f>
        <v>570.06299999999999</v>
      </c>
      <c r="E60" s="88"/>
      <c r="F60" s="88"/>
      <c r="G60" s="87">
        <f>G57</f>
        <v>3.41</v>
      </c>
      <c r="H60" s="87">
        <f>SUM(D60:G60)</f>
        <v>573.47299999999996</v>
      </c>
    </row>
    <row r="61" spans="1:8">
      <c r="A61" s="65"/>
      <c r="B61" s="61"/>
      <c r="C61" s="61"/>
      <c r="D61" s="61"/>
      <c r="E61" s="61"/>
      <c r="F61" s="61"/>
      <c r="G61" s="61"/>
      <c r="H61" s="61"/>
    </row>
    <row r="62" spans="1:8" ht="13.5" hidden="1" thickBot="1">
      <c r="A62" s="65"/>
      <c r="B62" s="61"/>
      <c r="C62" s="95"/>
      <c r="D62" s="61"/>
      <c r="E62" s="61"/>
      <c r="F62" s="61"/>
      <c r="G62" s="61"/>
      <c r="H62" s="61"/>
    </row>
    <row r="63" spans="1:8" ht="12.75" hidden="1" customHeight="1" thickTop="1">
      <c r="A63" s="65"/>
      <c r="B63" s="61"/>
      <c r="C63" s="83"/>
      <c r="D63" s="61"/>
      <c r="E63" s="61"/>
      <c r="F63" s="61"/>
      <c r="G63" s="61"/>
      <c r="H63" s="61"/>
    </row>
    <row r="64" spans="1:8" hidden="1">
      <c r="A64" s="181" t="s">
        <v>257</v>
      </c>
      <c r="B64" s="195"/>
      <c r="C64" s="198"/>
      <c r="D64" s="61"/>
      <c r="E64" s="61"/>
      <c r="F64" s="61"/>
      <c r="G64" s="86"/>
      <c r="H64" s="86"/>
    </row>
    <row r="65" spans="1:8" ht="13.5" hidden="1">
      <c r="A65" s="181"/>
      <c r="B65" s="195"/>
      <c r="C65" s="199"/>
      <c r="D65" s="61"/>
      <c r="E65" s="61"/>
      <c r="F65" s="61"/>
      <c r="G65" s="87"/>
      <c r="H65" s="87"/>
    </row>
    <row r="66" spans="1:8" hidden="1">
      <c r="A66" s="65"/>
      <c r="B66" s="61"/>
      <c r="C66" s="63"/>
      <c r="D66" s="61"/>
      <c r="E66" s="61"/>
      <c r="F66" s="61"/>
      <c r="G66" s="61"/>
      <c r="H66" s="61"/>
    </row>
    <row r="67" spans="1:8" hidden="1">
      <c r="A67" s="65"/>
      <c r="B67" s="61"/>
      <c r="C67" s="175"/>
      <c r="D67" s="61"/>
      <c r="E67" s="61"/>
      <c r="F67" s="61"/>
      <c r="G67" s="86"/>
      <c r="H67" s="86"/>
    </row>
    <row r="68" spans="1:8" ht="13.5" hidden="1">
      <c r="A68" s="65"/>
      <c r="B68" s="61"/>
      <c r="C68" s="175"/>
      <c r="D68" s="61"/>
      <c r="E68" s="61"/>
      <c r="F68" s="61"/>
      <c r="G68" s="87"/>
      <c r="H68" s="87"/>
    </row>
    <row r="69" spans="1:8" hidden="1">
      <c r="A69" s="65"/>
      <c r="B69" s="61"/>
      <c r="C69" s="61"/>
      <c r="D69" s="61"/>
      <c r="E69" s="61"/>
      <c r="F69" s="61"/>
      <c r="G69" s="61"/>
      <c r="H69" s="61"/>
    </row>
    <row r="70" spans="1:8" hidden="1">
      <c r="A70" s="65"/>
      <c r="B70" s="61"/>
      <c r="C70" s="61"/>
      <c r="D70" s="61"/>
      <c r="E70" s="61"/>
      <c r="F70" s="61"/>
      <c r="G70" s="61"/>
      <c r="H70" s="61"/>
    </row>
    <row r="71" spans="1:8">
      <c r="A71" s="65"/>
      <c r="B71" s="61"/>
      <c r="C71" s="175" t="s">
        <v>258</v>
      </c>
      <c r="D71" s="86"/>
      <c r="E71" s="61"/>
      <c r="F71" s="61"/>
      <c r="G71" s="86"/>
      <c r="H71" s="86"/>
    </row>
    <row r="72" spans="1:8" ht="13.5">
      <c r="A72" s="65"/>
      <c r="B72" s="61"/>
      <c r="C72" s="175"/>
      <c r="D72" s="87">
        <f>D60</f>
        <v>570.06299999999999</v>
      </c>
      <c r="E72" s="88"/>
      <c r="F72" s="88"/>
      <c r="G72" s="87">
        <f>G60+G68</f>
        <v>3.41</v>
      </c>
      <c r="H72" s="87">
        <f>SUM(D72:G72)</f>
        <v>573.47299999999996</v>
      </c>
    </row>
    <row r="73" spans="1:8" hidden="1">
      <c r="A73" s="65"/>
      <c r="B73" s="61"/>
      <c r="C73" s="61"/>
      <c r="D73" s="61"/>
      <c r="E73" s="61"/>
      <c r="F73" s="61"/>
      <c r="G73" s="61"/>
      <c r="H73" s="61"/>
    </row>
    <row r="74" spans="1:8" ht="12" customHeight="1" thickBot="1">
      <c r="A74" s="65"/>
      <c r="B74" s="61"/>
      <c r="C74" s="95"/>
      <c r="D74" s="61"/>
      <c r="E74" s="61"/>
      <c r="F74" s="61"/>
      <c r="G74" s="61"/>
      <c r="H74" s="61"/>
    </row>
    <row r="75" spans="1:8" ht="13.5" hidden="1" thickTop="1">
      <c r="A75" s="181" t="s">
        <v>259</v>
      </c>
      <c r="B75" s="181"/>
      <c r="C75" s="199"/>
      <c r="D75" s="61"/>
      <c r="E75" s="61"/>
      <c r="F75" s="61"/>
      <c r="G75" s="86"/>
      <c r="H75" s="86"/>
    </row>
    <row r="76" spans="1:8" ht="1.5" hidden="1" customHeight="1">
      <c r="A76" s="181"/>
      <c r="B76" s="181"/>
      <c r="C76" s="199"/>
      <c r="D76" s="61"/>
      <c r="E76" s="61"/>
      <c r="F76" s="61"/>
      <c r="G76" s="87"/>
      <c r="H76" s="87"/>
    </row>
    <row r="77" spans="1:8" hidden="1">
      <c r="A77" s="181" t="s">
        <v>260</v>
      </c>
      <c r="B77" s="182"/>
      <c r="C77" s="196"/>
      <c r="D77" s="61"/>
      <c r="E77" s="61"/>
      <c r="F77" s="61"/>
      <c r="G77" s="86"/>
      <c r="H77" s="86"/>
    </row>
    <row r="78" spans="1:8" hidden="1">
      <c r="A78" s="181"/>
      <c r="B78" s="182"/>
      <c r="C78" s="196"/>
      <c r="D78" s="61"/>
      <c r="E78" s="61"/>
      <c r="F78" s="61"/>
      <c r="G78" s="86"/>
      <c r="H78" s="86"/>
    </row>
    <row r="79" spans="1:8" hidden="1">
      <c r="A79" s="83"/>
      <c r="B79" s="83"/>
      <c r="C79" s="200"/>
      <c r="D79" s="83"/>
      <c r="E79" s="83"/>
      <c r="F79" s="83"/>
      <c r="G79" s="99"/>
      <c r="H79" s="99"/>
    </row>
    <row r="80" spans="1:8" ht="14.25" hidden="1" thickBot="1">
      <c r="A80" s="91"/>
      <c r="B80" s="91"/>
      <c r="C80" s="201"/>
      <c r="D80" s="91"/>
      <c r="E80" s="91"/>
      <c r="F80" s="91"/>
      <c r="G80" s="100"/>
      <c r="H80" s="100"/>
    </row>
    <row r="81" spans="1:8" ht="13.5" hidden="1" thickTop="1">
      <c r="A81" s="61"/>
      <c r="B81" s="61"/>
      <c r="C81" s="101"/>
      <c r="D81" s="61"/>
      <c r="E81" s="61"/>
      <c r="F81" s="61"/>
      <c r="G81" s="61"/>
      <c r="H81" s="61"/>
    </row>
    <row r="82" spans="1:8" ht="0.75" customHeight="1" thickTop="1">
      <c r="A82" s="92">
        <v>1</v>
      </c>
      <c r="B82" s="92"/>
      <c r="C82" s="102"/>
      <c r="D82" s="92"/>
      <c r="E82" s="92"/>
      <c r="F82" s="92"/>
      <c r="G82" s="92"/>
      <c r="H82" s="92"/>
    </row>
    <row r="83" spans="1:8">
      <c r="A83" s="61"/>
      <c r="B83" s="61"/>
      <c r="C83" s="61"/>
      <c r="D83" s="61"/>
      <c r="E83" s="61"/>
      <c r="F83" s="61"/>
      <c r="G83" s="61"/>
      <c r="H83" s="61"/>
    </row>
    <row r="84" spans="1:8">
      <c r="A84" s="65"/>
      <c r="B84" s="61"/>
      <c r="C84" s="175" t="s">
        <v>261</v>
      </c>
      <c r="D84" s="86">
        <f>D71</f>
        <v>0</v>
      </c>
      <c r="E84" s="61"/>
      <c r="F84" s="61"/>
      <c r="G84" s="86">
        <f>G71+G79</f>
        <v>0</v>
      </c>
      <c r="H84" s="86">
        <f>SUM(D84:G84)</f>
        <v>0</v>
      </c>
    </row>
    <row r="85" spans="1:8" ht="13.5">
      <c r="A85" s="65"/>
      <c r="B85" s="61"/>
      <c r="C85" s="175"/>
      <c r="D85" s="87">
        <f>D72</f>
        <v>570.06299999999999</v>
      </c>
      <c r="E85" s="88"/>
      <c r="F85" s="88"/>
      <c r="G85" s="87">
        <f>G72+G80</f>
        <v>3.41</v>
      </c>
      <c r="H85" s="87">
        <f>SUM(D85:G85)</f>
        <v>573.47299999999996</v>
      </c>
    </row>
    <row r="86" spans="1:8">
      <c r="A86" s="65"/>
      <c r="B86" s="61"/>
      <c r="C86" s="61"/>
      <c r="D86" s="61"/>
      <c r="E86" s="61"/>
      <c r="F86" s="61"/>
      <c r="G86" s="61"/>
      <c r="H86" s="61"/>
    </row>
    <row r="87" spans="1:8">
      <c r="A87" s="181" t="s">
        <v>262</v>
      </c>
      <c r="B87" s="202" t="s">
        <v>263</v>
      </c>
      <c r="C87" s="196" t="s">
        <v>264</v>
      </c>
      <c r="D87" s="86">
        <f>D84*0.02</f>
        <v>0</v>
      </c>
      <c r="E87" s="86"/>
      <c r="F87" s="86"/>
      <c r="G87" s="86">
        <f>(G84-G67)*0.02</f>
        <v>0</v>
      </c>
      <c r="H87" s="86">
        <f>SUM(D87:G87)</f>
        <v>0</v>
      </c>
    </row>
    <row r="88" spans="1:8" ht="13.5">
      <c r="A88" s="181"/>
      <c r="B88" s="202"/>
      <c r="C88" s="196"/>
      <c r="D88" s="87">
        <f>D85*0.02</f>
        <v>11.401260000000001</v>
      </c>
      <c r="E88" s="87"/>
      <c r="F88" s="87"/>
      <c r="G88" s="87">
        <f>(G85-G68)*0.02</f>
        <v>6.8200000000000011E-2</v>
      </c>
      <c r="H88" s="87">
        <f>SUM(D88:G88)</f>
        <v>11.46946</v>
      </c>
    </row>
    <row r="89" spans="1:8">
      <c r="A89" s="65"/>
      <c r="B89" s="61"/>
      <c r="C89" s="61"/>
      <c r="D89" s="61"/>
      <c r="E89" s="61"/>
      <c r="F89" s="61"/>
      <c r="G89" s="61"/>
      <c r="H89" s="61"/>
    </row>
    <row r="90" spans="1:8">
      <c r="A90" s="65"/>
      <c r="B90" s="61"/>
      <c r="C90" s="175" t="s">
        <v>265</v>
      </c>
      <c r="D90" s="86">
        <f>D84+D87</f>
        <v>0</v>
      </c>
      <c r="E90" s="61"/>
      <c r="F90" s="86"/>
      <c r="G90" s="86">
        <f>G84+G87</f>
        <v>0</v>
      </c>
      <c r="H90" s="86">
        <f>SUM(D90:G90)</f>
        <v>0</v>
      </c>
    </row>
    <row r="91" spans="1:8" ht="13.5">
      <c r="A91" s="65"/>
      <c r="B91" s="61"/>
      <c r="C91" s="175"/>
      <c r="D91" s="87">
        <f>D85+D88</f>
        <v>581.46425999999997</v>
      </c>
      <c r="E91" s="88"/>
      <c r="F91" s="87"/>
      <c r="G91" s="87">
        <f>G85+G88</f>
        <v>3.4782000000000002</v>
      </c>
      <c r="H91" s="87">
        <f>SUM(D91:G91)</f>
        <v>584.94245999999998</v>
      </c>
    </row>
    <row r="92" spans="1:8" ht="13.5">
      <c r="A92" s="65"/>
      <c r="B92" s="61"/>
      <c r="C92" s="101"/>
      <c r="D92" s="87"/>
      <c r="E92" s="88"/>
      <c r="F92" s="87"/>
      <c r="G92" s="87"/>
      <c r="H92" s="87"/>
    </row>
    <row r="93" spans="1:8" ht="13.9" customHeight="1">
      <c r="A93" s="65"/>
      <c r="B93" s="61"/>
      <c r="C93" s="203" t="s">
        <v>266</v>
      </c>
      <c r="D93" s="86">
        <f>D90*1.003*1.021</f>
        <v>0</v>
      </c>
      <c r="E93" s="61"/>
      <c r="F93" s="86"/>
      <c r="G93" s="86">
        <f>G90*1.003*1.021</f>
        <v>0</v>
      </c>
      <c r="H93" s="86">
        <f>SUM(D93:G93)</f>
        <v>0</v>
      </c>
    </row>
    <row r="94" spans="1:8" ht="13.5">
      <c r="A94" s="65"/>
      <c r="B94" s="61"/>
      <c r="C94" s="203"/>
      <c r="D94" s="87">
        <f>D91*1.003*1.021</f>
        <v>595.45603448837983</v>
      </c>
      <c r="E94" s="88"/>
      <c r="F94" s="87"/>
      <c r="G94" s="87">
        <f>G91*1.003*1.021</f>
        <v>3.5618959265999992</v>
      </c>
      <c r="H94" s="87">
        <f>SUM(D94:G94)</f>
        <v>599.01793041497979</v>
      </c>
    </row>
    <row r="95" spans="1:8" ht="13.5">
      <c r="A95" s="65"/>
      <c r="B95" s="61"/>
      <c r="C95" s="103"/>
      <c r="D95" s="87"/>
      <c r="E95" s="88"/>
      <c r="F95" s="87"/>
      <c r="G95" s="87"/>
      <c r="H95" s="87"/>
    </row>
    <row r="96" spans="1:8" ht="13.5" hidden="1">
      <c r="A96" s="65"/>
      <c r="B96" s="61"/>
      <c r="C96" s="103"/>
      <c r="D96" s="87"/>
      <c r="E96" s="88"/>
      <c r="F96" s="87"/>
      <c r="G96" s="87"/>
      <c r="H96" s="87"/>
    </row>
    <row r="97" spans="1:8" hidden="1">
      <c r="A97" s="65"/>
      <c r="B97" s="61"/>
      <c r="C97" s="61"/>
      <c r="D97" s="61"/>
      <c r="E97" s="61"/>
      <c r="F97" s="61"/>
      <c r="G97" s="61"/>
      <c r="H97" s="61"/>
    </row>
    <row r="98" spans="1:8">
      <c r="A98" s="181" t="s">
        <v>267</v>
      </c>
      <c r="B98" s="182" t="s">
        <v>268</v>
      </c>
      <c r="C98" s="61" t="s">
        <v>269</v>
      </c>
      <c r="D98" s="86">
        <f>D93*0.2</f>
        <v>0</v>
      </c>
      <c r="E98" s="86"/>
      <c r="F98" s="86"/>
      <c r="G98" s="86">
        <f>G93*0.2</f>
        <v>0</v>
      </c>
      <c r="H98" s="86">
        <f>SUM(D98:G98)</f>
        <v>0</v>
      </c>
    </row>
    <row r="99" spans="1:8" ht="13.5">
      <c r="A99" s="181"/>
      <c r="B99" s="182"/>
      <c r="C99" s="104">
        <v>0.18</v>
      </c>
      <c r="D99" s="87">
        <f>D94*0.18</f>
        <v>107.18208620790837</v>
      </c>
      <c r="E99" s="87"/>
      <c r="F99" s="87"/>
      <c r="G99" s="87">
        <f>G94*0.18</f>
        <v>0.64114126678799988</v>
      </c>
      <c r="H99" s="87">
        <f>SUM(D99:G99)</f>
        <v>107.82322747469637</v>
      </c>
    </row>
    <row r="100" spans="1:8">
      <c r="A100" s="61"/>
      <c r="B100" s="61"/>
      <c r="C100" s="61"/>
      <c r="D100" s="61"/>
      <c r="E100" s="61"/>
      <c r="F100" s="61"/>
      <c r="G100" s="61"/>
      <c r="H100" s="61"/>
    </row>
    <row r="101" spans="1:8">
      <c r="A101" s="61"/>
      <c r="B101" s="61"/>
      <c r="C101" s="196" t="s">
        <v>270</v>
      </c>
      <c r="D101" s="86">
        <f>D93+D98</f>
        <v>0</v>
      </c>
      <c r="E101" s="61"/>
      <c r="F101" s="86"/>
      <c r="G101" s="86">
        <f>G93+G98</f>
        <v>0</v>
      </c>
      <c r="H101" s="86">
        <f>SUM(D101:G101)</f>
        <v>0</v>
      </c>
    </row>
    <row r="102" spans="1:8" ht="13.5">
      <c r="A102" s="61"/>
      <c r="B102" s="61"/>
      <c r="C102" s="196"/>
      <c r="D102" s="87">
        <f>D94+D99</f>
        <v>702.63812069628818</v>
      </c>
      <c r="E102" s="88"/>
      <c r="F102" s="87"/>
      <c r="G102" s="87">
        <f>G94+G99</f>
        <v>4.2030371933879991</v>
      </c>
      <c r="H102" s="87">
        <f>SUM(D102:G102)</f>
        <v>706.8411578896762</v>
      </c>
    </row>
    <row r="103" spans="1:8" hidden="1">
      <c r="A103" s="61"/>
      <c r="B103" s="61"/>
      <c r="C103" s="61"/>
      <c r="D103" s="61"/>
      <c r="E103" s="61"/>
      <c r="F103" s="61"/>
      <c r="G103" s="61"/>
      <c r="H103" s="61"/>
    </row>
    <row r="104" spans="1:8">
      <c r="A104" s="61"/>
      <c r="B104" s="61"/>
      <c r="C104" s="61"/>
      <c r="D104" s="61"/>
      <c r="E104" s="61"/>
      <c r="F104" s="61"/>
      <c r="G104" s="61"/>
      <c r="H104" s="61"/>
    </row>
    <row r="105" spans="1:8" ht="13.5" hidden="1">
      <c r="A105" s="105"/>
      <c r="B105" s="105"/>
      <c r="C105" s="105"/>
      <c r="D105" s="106"/>
      <c r="E105" s="106"/>
      <c r="F105" s="106"/>
      <c r="G105" s="106"/>
      <c r="H105" s="106"/>
    </row>
    <row r="106" spans="1:8">
      <c r="A106" s="61"/>
      <c r="B106" s="61"/>
      <c r="C106" s="61"/>
      <c r="D106" s="61"/>
      <c r="E106" s="61"/>
      <c r="F106" s="61"/>
      <c r="G106" s="61"/>
      <c r="H106" s="61"/>
    </row>
    <row r="107" spans="1:8">
      <c r="A107" s="61"/>
      <c r="B107" s="61"/>
      <c r="C107" s="61"/>
      <c r="D107" s="61"/>
      <c r="E107" s="61"/>
      <c r="F107" s="61"/>
      <c r="G107" s="61"/>
      <c r="H107" s="61"/>
    </row>
    <row r="108" spans="1:8" ht="13.5">
      <c r="A108" s="61"/>
      <c r="B108" s="61"/>
      <c r="C108" s="107"/>
      <c r="D108" s="197"/>
      <c r="E108" s="197"/>
      <c r="F108" s="197"/>
      <c r="G108" s="61"/>
      <c r="H108" s="61"/>
    </row>
    <row r="109" spans="1:8" ht="13.5">
      <c r="A109" s="61"/>
      <c r="B109" s="61"/>
      <c r="C109" s="107"/>
      <c r="D109" s="108"/>
      <c r="E109" s="108"/>
      <c r="F109" s="108"/>
      <c r="G109" s="61"/>
      <c r="H109" s="61"/>
    </row>
    <row r="110" spans="1:8" ht="13.5">
      <c r="A110" s="61"/>
      <c r="B110" s="61"/>
      <c r="C110" s="107"/>
      <c r="D110" s="108"/>
      <c r="E110" s="108"/>
      <c r="F110" s="108"/>
      <c r="G110" s="61"/>
      <c r="H110" s="61"/>
    </row>
    <row r="111" spans="1:8" ht="13.5">
      <c r="A111" s="61"/>
      <c r="B111" s="61"/>
      <c r="C111" s="107"/>
      <c r="D111" s="197"/>
      <c r="E111" s="197"/>
      <c r="F111" s="197"/>
      <c r="G111" s="61"/>
      <c r="H111" s="61"/>
    </row>
    <row r="130" spans="1:1">
      <c r="A130" s="72"/>
    </row>
    <row r="131" spans="1:1">
      <c r="A131" s="72"/>
    </row>
    <row r="132" spans="1:1">
      <c r="A132" s="72"/>
    </row>
    <row r="133" spans="1:1">
      <c r="A133" s="72"/>
    </row>
    <row r="134" spans="1:1">
      <c r="A134" s="72"/>
    </row>
    <row r="135" spans="1:1">
      <c r="A135" s="72"/>
    </row>
    <row r="136" spans="1:1">
      <c r="A136" s="72"/>
    </row>
    <row r="137" spans="1:1">
      <c r="A137" s="72"/>
    </row>
    <row r="138" spans="1:1">
      <c r="A138" s="72"/>
    </row>
    <row r="139" spans="1:1">
      <c r="A139" s="72"/>
    </row>
    <row r="140" spans="1:1">
      <c r="A140" s="72"/>
    </row>
    <row r="141" spans="1:1">
      <c r="A141" s="72"/>
    </row>
    <row r="142" spans="1:1">
      <c r="A142" s="72"/>
    </row>
    <row r="143" spans="1:1">
      <c r="A143" s="72"/>
    </row>
    <row r="144" spans="1:1">
      <c r="A144" s="72"/>
    </row>
    <row r="145" spans="1:1">
      <c r="A145" s="72"/>
    </row>
    <row r="146" spans="1:1">
      <c r="A146" s="72"/>
    </row>
    <row r="147" spans="1:1">
      <c r="A147" s="72"/>
    </row>
    <row r="148" spans="1:1">
      <c r="A148" s="72"/>
    </row>
    <row r="149" spans="1:1">
      <c r="A149" s="72"/>
    </row>
    <row r="150" spans="1:1">
      <c r="A150" s="72"/>
    </row>
    <row r="151" spans="1:1">
      <c r="A151" s="72"/>
    </row>
    <row r="152" spans="1:1">
      <c r="A152" s="72"/>
    </row>
    <row r="153" spans="1:1">
      <c r="A153" s="72"/>
    </row>
    <row r="154" spans="1:1">
      <c r="A154" s="72"/>
    </row>
    <row r="155" spans="1:1">
      <c r="A155" s="72"/>
    </row>
    <row r="156" spans="1:1">
      <c r="A156" s="72"/>
    </row>
    <row r="157" spans="1:1">
      <c r="A157" s="72"/>
    </row>
    <row r="158" spans="1:1">
      <c r="A158" s="72"/>
    </row>
    <row r="159" spans="1:1">
      <c r="A159" s="72"/>
    </row>
    <row r="160" spans="1:1">
      <c r="A160" s="72"/>
    </row>
    <row r="161" spans="1:1">
      <c r="A161" s="72"/>
    </row>
    <row r="162" spans="1:1">
      <c r="A162" s="72"/>
    </row>
    <row r="163" spans="1:1">
      <c r="A163" s="72"/>
    </row>
  </sheetData>
  <mergeCells count="49">
    <mergeCell ref="D111:F111"/>
    <mergeCell ref="C79:C80"/>
    <mergeCell ref="C84:C85"/>
    <mergeCell ref="A87:A88"/>
    <mergeCell ref="B87:B88"/>
    <mergeCell ref="C87:C88"/>
    <mergeCell ref="C90:C91"/>
    <mergeCell ref="C93:C94"/>
    <mergeCell ref="A98:A99"/>
    <mergeCell ref="B98:B99"/>
    <mergeCell ref="A75:A76"/>
    <mergeCell ref="B75:B76"/>
    <mergeCell ref="C75:C76"/>
    <mergeCell ref="A77:A78"/>
    <mergeCell ref="B77:B78"/>
    <mergeCell ref="C77:C78"/>
    <mergeCell ref="D108:F108"/>
    <mergeCell ref="C33:C34"/>
    <mergeCell ref="C64:C65"/>
    <mergeCell ref="C67:C68"/>
    <mergeCell ref="C44:C45"/>
    <mergeCell ref="C38:C39"/>
    <mergeCell ref="C71:C72"/>
    <mergeCell ref="C59:C60"/>
    <mergeCell ref="C27:C28"/>
    <mergeCell ref="C30:C31"/>
    <mergeCell ref="B48:B49"/>
    <mergeCell ref="C48:C49"/>
    <mergeCell ref="B64:B65"/>
    <mergeCell ref="C101:C102"/>
    <mergeCell ref="A51:A52"/>
    <mergeCell ref="B51:B52"/>
    <mergeCell ref="C51:C52"/>
    <mergeCell ref="C56:C57"/>
    <mergeCell ref="A64:A65"/>
    <mergeCell ref="H13:H16"/>
    <mergeCell ref="A14:A16"/>
    <mergeCell ref="A21:A22"/>
    <mergeCell ref="B21:B22"/>
    <mergeCell ref="C21:C22"/>
    <mergeCell ref="C9:E9"/>
    <mergeCell ref="A1:H1"/>
    <mergeCell ref="C5:E5"/>
    <mergeCell ref="C6:E6"/>
    <mergeCell ref="C7:E7"/>
    <mergeCell ref="C24:C25"/>
    <mergeCell ref="A12:H12"/>
    <mergeCell ref="D13:G13"/>
    <mergeCell ref="B10:H10"/>
  </mergeCells>
  <phoneticPr fontId="1" type="noConversion"/>
  <pageMargins left="0.59055118110236227" right="0.59055118110236227" top="0.98425196850393704" bottom="0.39370078740157483" header="0" footer="0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18"/>
  <sheetViews>
    <sheetView showGridLines="0" view="pageBreakPreview" zoomScale="75" zoomScaleNormal="100" zoomScaleSheetLayoutView="75" workbookViewId="0">
      <selection activeCell="D5" sqref="D5:D7"/>
    </sheetView>
  </sheetViews>
  <sheetFormatPr defaultRowHeight="12.75"/>
  <cols>
    <col min="1" max="1" width="3.5703125" style="3" customWidth="1"/>
    <col min="2" max="2" width="21.7109375" style="3" customWidth="1"/>
    <col min="3" max="3" width="20" style="1" customWidth="1"/>
    <col min="4" max="4" width="67" style="2" customWidth="1"/>
    <col min="5" max="5" width="12.42578125" style="3" customWidth="1"/>
    <col min="6" max="6" width="14.5703125" style="4" customWidth="1"/>
    <col min="7" max="7" width="9.7109375" style="6" customWidth="1"/>
    <col min="8" max="8" width="8.140625" style="6" customWidth="1"/>
    <col min="9" max="9" width="9.140625" style="6"/>
    <col min="10" max="10" width="8.7109375" style="6" customWidth="1"/>
    <col min="11" max="11" width="9.28515625" style="6" customWidth="1"/>
    <col min="12" max="16384" width="9.140625" style="6"/>
  </cols>
  <sheetData>
    <row r="1" spans="1:9">
      <c r="C1" s="109"/>
      <c r="E1" s="110"/>
      <c r="H1" s="111"/>
      <c r="I1" s="111"/>
    </row>
    <row r="2" spans="1:9" ht="15.75">
      <c r="A2" s="204" t="s">
        <v>271</v>
      </c>
      <c r="B2" s="204"/>
      <c r="C2" s="204"/>
      <c r="D2" s="204"/>
      <c r="E2" s="204"/>
      <c r="F2" s="204"/>
      <c r="H2" s="111"/>
      <c r="I2" s="111"/>
    </row>
    <row r="3" spans="1:9" s="18" customFormat="1" ht="14.25" customHeight="1">
      <c r="A3" s="9"/>
      <c r="B3" s="205" t="s">
        <v>272</v>
      </c>
      <c r="C3" s="205"/>
      <c r="D3" s="205"/>
      <c r="E3" s="205"/>
      <c r="F3" s="205"/>
      <c r="G3" s="112"/>
      <c r="H3" s="112"/>
      <c r="I3" s="112"/>
    </row>
    <row r="4" spans="1:9" ht="29.25" customHeight="1">
      <c r="A4" s="7"/>
      <c r="B4" s="13" t="s">
        <v>2</v>
      </c>
      <c r="C4" s="163" t="s">
        <v>282</v>
      </c>
      <c r="D4" s="163"/>
      <c r="E4" s="163"/>
      <c r="F4" s="163"/>
      <c r="I4" s="111"/>
    </row>
    <row r="5" spans="1:9" ht="15" customHeight="1">
      <c r="A5" s="165" t="s">
        <v>4</v>
      </c>
      <c r="B5" s="165" t="s">
        <v>273</v>
      </c>
      <c r="C5" s="167" t="s">
        <v>274</v>
      </c>
      <c r="D5" s="165" t="s">
        <v>5</v>
      </c>
      <c r="E5" s="165" t="s">
        <v>6</v>
      </c>
      <c r="F5" s="206" t="s">
        <v>275</v>
      </c>
    </row>
    <row r="6" spans="1:9" ht="12.75" customHeight="1">
      <c r="A6" s="166"/>
      <c r="B6" s="165"/>
      <c r="C6" s="168"/>
      <c r="D6" s="169"/>
      <c r="E6" s="166"/>
      <c r="F6" s="206"/>
    </row>
    <row r="7" spans="1:9" ht="15" customHeight="1">
      <c r="A7" s="166"/>
      <c r="B7" s="165"/>
      <c r="C7" s="168"/>
      <c r="D7" s="169"/>
      <c r="E7" s="166"/>
      <c r="F7" s="206"/>
    </row>
    <row r="8" spans="1:9">
      <c r="A8" s="20">
        <v>1</v>
      </c>
      <c r="B8" s="20">
        <v>2</v>
      </c>
      <c r="C8" s="21" t="s">
        <v>276</v>
      </c>
      <c r="D8" s="20">
        <v>4</v>
      </c>
      <c r="E8" s="22">
        <v>5</v>
      </c>
      <c r="F8" s="22">
        <v>6</v>
      </c>
    </row>
    <row r="9" spans="1:9">
      <c r="A9" s="20"/>
      <c r="B9" s="117"/>
      <c r="C9" s="118"/>
      <c r="D9" s="119" t="s">
        <v>284</v>
      </c>
      <c r="E9" s="22"/>
      <c r="F9" s="22"/>
    </row>
    <row r="10" spans="1:9" ht="25.5">
      <c r="A10" s="31">
        <v>1</v>
      </c>
      <c r="B10" s="207" t="s">
        <v>287</v>
      </c>
      <c r="C10" s="209" t="s">
        <v>278</v>
      </c>
      <c r="D10" s="27" t="s">
        <v>283</v>
      </c>
      <c r="E10" s="28" t="s">
        <v>17</v>
      </c>
      <c r="F10" s="120">
        <v>0.155</v>
      </c>
    </row>
    <row r="11" spans="1:9" ht="25.5" customHeight="1">
      <c r="A11" s="31">
        <v>2</v>
      </c>
      <c r="B11" s="207"/>
      <c r="C11" s="209"/>
      <c r="D11" s="27" t="s">
        <v>280</v>
      </c>
      <c r="E11" s="28" t="s">
        <v>17</v>
      </c>
      <c r="F11" s="120">
        <v>0.155</v>
      </c>
    </row>
    <row r="12" spans="1:9" ht="39" customHeight="1">
      <c r="A12" s="31">
        <v>3</v>
      </c>
      <c r="B12" s="207"/>
      <c r="C12" s="209"/>
      <c r="D12" s="27" t="s">
        <v>281</v>
      </c>
      <c r="E12" s="28" t="s">
        <v>34</v>
      </c>
      <c r="F12" s="120">
        <v>2.6120000000000001</v>
      </c>
    </row>
    <row r="13" spans="1:9" ht="32.25" customHeight="1">
      <c r="A13" s="31">
        <v>4</v>
      </c>
      <c r="B13" s="207"/>
      <c r="C13" s="209"/>
      <c r="D13" s="27" t="s">
        <v>285</v>
      </c>
      <c r="E13" s="28" t="s">
        <v>72</v>
      </c>
      <c r="F13" s="120">
        <v>0.61199999999999999</v>
      </c>
    </row>
    <row r="14" spans="1:9" ht="35.25" customHeight="1">
      <c r="A14" s="31"/>
      <c r="B14" s="208"/>
      <c r="C14" s="210"/>
      <c r="D14" s="27" t="s">
        <v>279</v>
      </c>
      <c r="E14" s="28" t="s">
        <v>145</v>
      </c>
      <c r="F14" s="120">
        <v>0.38400000000000001</v>
      </c>
    </row>
    <row r="15" spans="1:9" customFormat="1" ht="15" customHeight="1">
      <c r="A15" s="113" t="s">
        <v>277</v>
      </c>
      <c r="B15" s="113"/>
      <c r="C15" s="113"/>
      <c r="D15" s="114"/>
      <c r="E15" s="114"/>
    </row>
    <row r="16" spans="1:9" customFormat="1" ht="6.75" customHeight="1">
      <c r="A16" s="115"/>
      <c r="B16" s="115"/>
      <c r="C16" s="115"/>
      <c r="D16" s="116"/>
      <c r="E16" s="116"/>
    </row>
    <row r="17" spans="1:5" customFormat="1" ht="15.75" customHeight="1">
      <c r="A17" s="211" t="s">
        <v>286</v>
      </c>
      <c r="B17" s="211"/>
      <c r="C17" s="211"/>
      <c r="D17" s="211"/>
      <c r="E17" s="211"/>
    </row>
    <row r="18" spans="1:5" customFormat="1" ht="15">
      <c r="A18" s="212"/>
      <c r="B18" s="212"/>
      <c r="C18" s="212"/>
      <c r="D18" s="213"/>
      <c r="E18" s="213"/>
    </row>
  </sheetData>
  <mergeCells count="14">
    <mergeCell ref="B10:B14"/>
    <mergeCell ref="C10:C14"/>
    <mergeCell ref="A17:E17"/>
    <mergeCell ref="A18:C18"/>
    <mergeCell ref="D18:E18"/>
    <mergeCell ref="A2:F2"/>
    <mergeCell ref="B3:F3"/>
    <mergeCell ref="A5:A7"/>
    <mergeCell ref="B5:B7"/>
    <mergeCell ref="C5:C7"/>
    <mergeCell ref="D5:D7"/>
    <mergeCell ref="E5:E7"/>
    <mergeCell ref="F5:F7"/>
    <mergeCell ref="C4:F4"/>
  </mergeCells>
  <phoneticPr fontId="1" type="noConversion"/>
  <pageMargins left="0.19685039370078741" right="0.19685039370078741" top="0.27559055118110237" bottom="0.19685039370078741" header="0.43307086614173229" footer="0.19685039370078741"/>
  <pageSetup paperSize="9" fitToHeight="100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BreakPreview" topLeftCell="A31" zoomScaleNormal="100" zoomScaleSheetLayoutView="100" workbookViewId="0">
      <selection activeCell="D51" sqref="D51"/>
    </sheetView>
  </sheetViews>
  <sheetFormatPr defaultRowHeight="11.25"/>
  <cols>
    <col min="1" max="1" width="10.140625" style="121" customWidth="1"/>
    <col min="2" max="2" width="15" style="125" customWidth="1"/>
    <col min="3" max="3" width="40.7109375" style="121" customWidth="1"/>
    <col min="4" max="4" width="13" style="123" customWidth="1"/>
    <col min="5" max="5" width="14.5703125" style="123" customWidth="1"/>
    <col min="6" max="6" width="9.140625" style="124"/>
    <col min="7" max="7" width="10.42578125" style="124" customWidth="1"/>
    <col min="8" max="8" width="9.140625" style="124"/>
    <col min="9" max="9" width="19.140625" style="124" customWidth="1"/>
    <col min="10" max="16384" width="9.140625" style="121"/>
  </cols>
  <sheetData>
    <row r="1" spans="1:9" ht="15.75" customHeight="1">
      <c r="B1" s="122"/>
    </row>
    <row r="2" spans="1:9" ht="16.5" customHeight="1">
      <c r="B2" s="122"/>
    </row>
    <row r="4" spans="1:9" ht="15">
      <c r="D4" s="126" t="s">
        <v>290</v>
      </c>
    </row>
    <row r="5" spans="1:9" ht="45.75" customHeight="1">
      <c r="C5" s="226" t="s">
        <v>369</v>
      </c>
      <c r="D5" s="226"/>
      <c r="E5" s="226"/>
      <c r="F5" s="226"/>
      <c r="G5" s="226"/>
      <c r="H5" s="226"/>
      <c r="I5" s="226"/>
    </row>
    <row r="6" spans="1:9" ht="16.5" customHeight="1">
      <c r="C6" s="15"/>
      <c r="D6" s="48"/>
      <c r="E6" s="49" t="s">
        <v>3</v>
      </c>
      <c r="F6" s="50"/>
      <c r="G6" s="51"/>
      <c r="H6" s="52"/>
    </row>
    <row r="7" spans="1:9" ht="14.25">
      <c r="B7" s="127"/>
      <c r="C7" s="54"/>
      <c r="D7" s="46"/>
      <c r="E7" s="9"/>
      <c r="F7" s="40"/>
      <c r="G7" s="40"/>
      <c r="H7" s="40"/>
      <c r="I7" s="128"/>
    </row>
    <row r="8" spans="1:9" ht="14.25">
      <c r="B8" s="122"/>
      <c r="C8" s="15"/>
      <c r="D8" s="8" t="s">
        <v>190</v>
      </c>
      <c r="E8" s="8"/>
      <c r="F8" s="40"/>
      <c r="G8" s="40"/>
      <c r="H8" s="40"/>
      <c r="I8" s="129"/>
    </row>
    <row r="9" spans="1:9" ht="5.25" customHeight="1">
      <c r="B9" s="130"/>
    </row>
    <row r="10" spans="1:9" s="123" customFormat="1" ht="18.75" customHeight="1">
      <c r="A10" s="216" t="s">
        <v>291</v>
      </c>
      <c r="B10" s="219" t="s">
        <v>292</v>
      </c>
      <c r="C10" s="216" t="s">
        <v>5</v>
      </c>
      <c r="D10" s="216" t="s">
        <v>293</v>
      </c>
      <c r="E10" s="216" t="s">
        <v>294</v>
      </c>
      <c r="F10" s="222" t="s">
        <v>295</v>
      </c>
      <c r="G10" s="223"/>
      <c r="H10" s="223"/>
      <c r="I10" s="224"/>
    </row>
    <row r="11" spans="1:9" s="123" customFormat="1" ht="33" customHeight="1">
      <c r="A11" s="217"/>
      <c r="B11" s="220"/>
      <c r="C11" s="217"/>
      <c r="D11" s="217"/>
      <c r="E11" s="217"/>
      <c r="F11" s="225" t="s">
        <v>296</v>
      </c>
      <c r="G11" s="225"/>
      <c r="H11" s="225" t="s">
        <v>297</v>
      </c>
      <c r="I11" s="225"/>
    </row>
    <row r="12" spans="1:9" s="123" customFormat="1" ht="16.5" customHeight="1">
      <c r="A12" s="218"/>
      <c r="B12" s="221"/>
      <c r="C12" s="218"/>
      <c r="D12" s="218"/>
      <c r="E12" s="218"/>
      <c r="F12" s="131" t="s">
        <v>298</v>
      </c>
      <c r="G12" s="131" t="s">
        <v>299</v>
      </c>
      <c r="H12" s="131" t="s">
        <v>298</v>
      </c>
      <c r="I12" s="131" t="s">
        <v>299</v>
      </c>
    </row>
    <row r="13" spans="1:9" s="123" customFormat="1" ht="12.75">
      <c r="A13" s="132">
        <v>1</v>
      </c>
      <c r="B13" s="133" t="s">
        <v>300</v>
      </c>
      <c r="C13" s="132">
        <v>3</v>
      </c>
      <c r="D13" s="132">
        <v>4</v>
      </c>
      <c r="E13" s="132">
        <v>5</v>
      </c>
      <c r="F13" s="134">
        <v>6</v>
      </c>
      <c r="G13" s="134">
        <v>7</v>
      </c>
      <c r="H13" s="134">
        <v>8</v>
      </c>
      <c r="I13" s="134">
        <v>9</v>
      </c>
    </row>
    <row r="14" spans="1:9" ht="17.850000000000001" customHeight="1">
      <c r="A14" s="227" t="s">
        <v>301</v>
      </c>
      <c r="B14" s="228"/>
      <c r="C14" s="228"/>
      <c r="D14" s="228"/>
      <c r="E14" s="228"/>
      <c r="F14" s="228"/>
      <c r="G14" s="228"/>
      <c r="H14" s="228"/>
      <c r="I14" s="228"/>
    </row>
    <row r="15" spans="1:9" ht="17.850000000000001" customHeight="1">
      <c r="A15" s="214" t="s">
        <v>302</v>
      </c>
      <c r="B15" s="215"/>
      <c r="C15" s="215"/>
      <c r="D15" s="215"/>
      <c r="E15" s="215"/>
      <c r="F15" s="215"/>
      <c r="G15" s="215"/>
      <c r="H15" s="215"/>
      <c r="I15" s="215"/>
    </row>
    <row r="16" spans="1:9" ht="22.5">
      <c r="A16" s="135">
        <v>1</v>
      </c>
      <c r="B16" s="136">
        <v>2</v>
      </c>
      <c r="C16" s="135" t="s">
        <v>22</v>
      </c>
      <c r="D16" s="137" t="s">
        <v>20</v>
      </c>
      <c r="E16" s="137">
        <v>105.74</v>
      </c>
      <c r="F16" s="138" t="s">
        <v>303</v>
      </c>
      <c r="G16" s="138" t="s">
        <v>303</v>
      </c>
      <c r="H16" s="138" t="s">
        <v>303</v>
      </c>
      <c r="I16" s="138" t="s">
        <v>303</v>
      </c>
    </row>
    <row r="17" spans="1:9" ht="22.5">
      <c r="A17" s="139"/>
      <c r="B17" s="140" t="s">
        <v>304</v>
      </c>
      <c r="C17" s="139" t="s">
        <v>305</v>
      </c>
      <c r="D17" s="141" t="s">
        <v>306</v>
      </c>
      <c r="E17" s="141"/>
      <c r="F17" s="142" t="s">
        <v>303</v>
      </c>
      <c r="G17" s="142" t="s">
        <v>307</v>
      </c>
      <c r="H17" s="142" t="s">
        <v>303</v>
      </c>
      <c r="I17" s="142" t="s">
        <v>308</v>
      </c>
    </row>
    <row r="18" spans="1:9" ht="17.850000000000001" customHeight="1">
      <c r="A18" s="214" t="s">
        <v>309</v>
      </c>
      <c r="B18" s="215"/>
      <c r="C18" s="215"/>
      <c r="D18" s="215"/>
      <c r="E18" s="215"/>
      <c r="F18" s="215"/>
      <c r="G18" s="215"/>
      <c r="H18" s="215"/>
      <c r="I18" s="215"/>
    </row>
    <row r="19" spans="1:9" ht="22.5">
      <c r="A19" s="135">
        <v>3</v>
      </c>
      <c r="B19" s="136">
        <v>30101</v>
      </c>
      <c r="C19" s="135" t="s">
        <v>40</v>
      </c>
      <c r="D19" s="137" t="s">
        <v>26</v>
      </c>
      <c r="E19" s="137">
        <v>18.84</v>
      </c>
      <c r="F19" s="138" t="s">
        <v>42</v>
      </c>
      <c r="G19" s="138" t="s">
        <v>310</v>
      </c>
      <c r="H19" s="138" t="s">
        <v>44</v>
      </c>
      <c r="I19" s="138" t="s">
        <v>311</v>
      </c>
    </row>
    <row r="20" spans="1:9" ht="22.5">
      <c r="A20" s="135">
        <v>4</v>
      </c>
      <c r="B20" s="136">
        <v>70149</v>
      </c>
      <c r="C20" s="135" t="s">
        <v>81</v>
      </c>
      <c r="D20" s="137" t="s">
        <v>26</v>
      </c>
      <c r="E20" s="137">
        <v>1.85</v>
      </c>
      <c r="F20" s="138" t="s">
        <v>83</v>
      </c>
      <c r="G20" s="138" t="s">
        <v>312</v>
      </c>
      <c r="H20" s="138" t="s">
        <v>85</v>
      </c>
      <c r="I20" s="138" t="s">
        <v>313</v>
      </c>
    </row>
    <row r="21" spans="1:9" ht="22.5">
      <c r="A21" s="135">
        <v>5</v>
      </c>
      <c r="B21" s="136">
        <v>120202</v>
      </c>
      <c r="C21" s="135" t="s">
        <v>314</v>
      </c>
      <c r="D21" s="137" t="s">
        <v>26</v>
      </c>
      <c r="E21" s="137">
        <v>13.76</v>
      </c>
      <c r="F21" s="138" t="s">
        <v>315</v>
      </c>
      <c r="G21" s="138" t="s">
        <v>316</v>
      </c>
      <c r="H21" s="138" t="s">
        <v>30</v>
      </c>
      <c r="I21" s="138" t="s">
        <v>317</v>
      </c>
    </row>
    <row r="22" spans="1:9" ht="22.5">
      <c r="A22" s="135">
        <v>6</v>
      </c>
      <c r="B22" s="136">
        <v>120202</v>
      </c>
      <c r="C22" s="135" t="s">
        <v>318</v>
      </c>
      <c r="D22" s="137" t="s">
        <v>26</v>
      </c>
      <c r="E22" s="137">
        <v>13.34</v>
      </c>
      <c r="F22" s="138" t="s">
        <v>28</v>
      </c>
      <c r="G22" s="138" t="s">
        <v>319</v>
      </c>
      <c r="H22" s="138" t="s">
        <v>30</v>
      </c>
      <c r="I22" s="138" t="s">
        <v>320</v>
      </c>
    </row>
    <row r="23" spans="1:9" ht="22.5">
      <c r="A23" s="135">
        <v>7</v>
      </c>
      <c r="B23" s="136">
        <v>120202</v>
      </c>
      <c r="C23" s="135" t="s">
        <v>318</v>
      </c>
      <c r="D23" s="137" t="s">
        <v>26</v>
      </c>
      <c r="E23" s="137">
        <v>0.42</v>
      </c>
      <c r="F23" s="138" t="s">
        <v>89</v>
      </c>
      <c r="G23" s="138" t="s">
        <v>321</v>
      </c>
      <c r="H23" s="138" t="s">
        <v>30</v>
      </c>
      <c r="I23" s="138" t="s">
        <v>322</v>
      </c>
    </row>
    <row r="24" spans="1:9" ht="22.5">
      <c r="A24" s="135">
        <v>8</v>
      </c>
      <c r="B24" s="136">
        <v>120906</v>
      </c>
      <c r="C24" s="135" t="s">
        <v>323</v>
      </c>
      <c r="D24" s="137" t="s">
        <v>26</v>
      </c>
      <c r="E24" s="137">
        <v>10.08</v>
      </c>
      <c r="F24" s="138" t="s">
        <v>324</v>
      </c>
      <c r="G24" s="138" t="s">
        <v>325</v>
      </c>
      <c r="H24" s="138" t="s">
        <v>97</v>
      </c>
      <c r="I24" s="138" t="s">
        <v>326</v>
      </c>
    </row>
    <row r="25" spans="1:9" ht="22.5">
      <c r="A25" s="135">
        <v>9</v>
      </c>
      <c r="B25" s="136">
        <v>120906</v>
      </c>
      <c r="C25" s="135" t="s">
        <v>327</v>
      </c>
      <c r="D25" s="137" t="s">
        <v>26</v>
      </c>
      <c r="E25" s="137">
        <v>4.82</v>
      </c>
      <c r="F25" s="138" t="s">
        <v>95</v>
      </c>
      <c r="G25" s="138" t="s">
        <v>96</v>
      </c>
      <c r="H25" s="138" t="s">
        <v>97</v>
      </c>
      <c r="I25" s="138" t="s">
        <v>98</v>
      </c>
    </row>
    <row r="26" spans="1:9" ht="22.5">
      <c r="A26" s="135">
        <v>10</v>
      </c>
      <c r="B26" s="136">
        <v>120906</v>
      </c>
      <c r="C26" s="135" t="s">
        <v>327</v>
      </c>
      <c r="D26" s="137" t="s">
        <v>26</v>
      </c>
      <c r="E26" s="137">
        <v>5.26</v>
      </c>
      <c r="F26" s="138" t="s">
        <v>134</v>
      </c>
      <c r="G26" s="138" t="s">
        <v>135</v>
      </c>
      <c r="H26" s="138" t="s">
        <v>97</v>
      </c>
      <c r="I26" s="138" t="s">
        <v>136</v>
      </c>
    </row>
    <row r="27" spans="1:9" ht="22.5">
      <c r="A27" s="135">
        <v>11</v>
      </c>
      <c r="B27" s="136">
        <v>120907</v>
      </c>
      <c r="C27" s="135" t="s">
        <v>100</v>
      </c>
      <c r="D27" s="137" t="s">
        <v>26</v>
      </c>
      <c r="E27" s="137">
        <v>16.809999999999999</v>
      </c>
      <c r="F27" s="138" t="s">
        <v>102</v>
      </c>
      <c r="G27" s="138" t="s">
        <v>328</v>
      </c>
      <c r="H27" s="138" t="s">
        <v>104</v>
      </c>
      <c r="I27" s="138" t="s">
        <v>329</v>
      </c>
    </row>
    <row r="28" spans="1:9" ht="22.5">
      <c r="A28" s="135">
        <v>12</v>
      </c>
      <c r="B28" s="136">
        <v>120911</v>
      </c>
      <c r="C28" s="135" t="s">
        <v>51</v>
      </c>
      <c r="D28" s="137" t="s">
        <v>26</v>
      </c>
      <c r="E28" s="137">
        <v>18.489999999999998</v>
      </c>
      <c r="F28" s="138" t="s">
        <v>53</v>
      </c>
      <c r="G28" s="138" t="s">
        <v>54</v>
      </c>
      <c r="H28" s="138" t="s">
        <v>55</v>
      </c>
      <c r="I28" s="138" t="s">
        <v>56</v>
      </c>
    </row>
    <row r="29" spans="1:9" ht="22.5">
      <c r="A29" s="135">
        <v>13</v>
      </c>
      <c r="B29" s="136">
        <v>121343</v>
      </c>
      <c r="C29" s="135" t="s">
        <v>58</v>
      </c>
      <c r="D29" s="137" t="s">
        <v>26</v>
      </c>
      <c r="E29" s="137">
        <v>3.98</v>
      </c>
      <c r="F29" s="138" t="s">
        <v>60</v>
      </c>
      <c r="G29" s="138" t="s">
        <v>330</v>
      </c>
      <c r="H29" s="138" t="s">
        <v>62</v>
      </c>
      <c r="I29" s="138" t="s">
        <v>331</v>
      </c>
    </row>
    <row r="30" spans="1:9" ht="22.5">
      <c r="A30" s="135">
        <v>14</v>
      </c>
      <c r="B30" s="136">
        <v>121803</v>
      </c>
      <c r="C30" s="135" t="s">
        <v>111</v>
      </c>
      <c r="D30" s="137" t="s">
        <v>26</v>
      </c>
      <c r="E30" s="137">
        <v>0.77</v>
      </c>
      <c r="F30" s="138" t="s">
        <v>113</v>
      </c>
      <c r="G30" s="138" t="s">
        <v>114</v>
      </c>
      <c r="H30" s="138" t="s">
        <v>115</v>
      </c>
      <c r="I30" s="138" t="s">
        <v>116</v>
      </c>
    </row>
    <row r="31" spans="1:9" ht="22.5">
      <c r="A31" s="139"/>
      <c r="B31" s="140" t="s">
        <v>304</v>
      </c>
      <c r="C31" s="139" t="s">
        <v>332</v>
      </c>
      <c r="D31" s="141" t="s">
        <v>306</v>
      </c>
      <c r="E31" s="141"/>
      <c r="F31" s="142" t="s">
        <v>303</v>
      </c>
      <c r="G31" s="142" t="s">
        <v>333</v>
      </c>
      <c r="H31" s="142" t="s">
        <v>303</v>
      </c>
      <c r="I31" s="142" t="s">
        <v>334</v>
      </c>
    </row>
    <row r="32" spans="1:9" ht="17.850000000000001" customHeight="1">
      <c r="A32" s="214" t="s">
        <v>335</v>
      </c>
      <c r="B32" s="215"/>
      <c r="C32" s="215"/>
      <c r="D32" s="215"/>
      <c r="E32" s="215"/>
      <c r="F32" s="215"/>
      <c r="G32" s="215"/>
      <c r="H32" s="215"/>
      <c r="I32" s="215"/>
    </row>
    <row r="33" spans="1:9" ht="33.75">
      <c r="A33" s="135">
        <v>16</v>
      </c>
      <c r="B33" s="136" t="s">
        <v>336</v>
      </c>
      <c r="C33" s="135" t="s">
        <v>118</v>
      </c>
      <c r="D33" s="137" t="s">
        <v>66</v>
      </c>
      <c r="E33" s="137">
        <v>23.87</v>
      </c>
      <c r="F33" s="138" t="s">
        <v>337</v>
      </c>
      <c r="G33" s="138" t="s">
        <v>338</v>
      </c>
      <c r="H33" s="138" t="s">
        <v>339</v>
      </c>
      <c r="I33" s="138" t="s">
        <v>340</v>
      </c>
    </row>
    <row r="34" spans="1:9" ht="22.5">
      <c r="A34" s="135">
        <v>17</v>
      </c>
      <c r="B34" s="136" t="s">
        <v>341</v>
      </c>
      <c r="C34" s="135" t="s">
        <v>342</v>
      </c>
      <c r="D34" s="137" t="s">
        <v>66</v>
      </c>
      <c r="E34" s="137">
        <v>184.21</v>
      </c>
      <c r="F34" s="138" t="s">
        <v>303</v>
      </c>
      <c r="G34" s="138" t="s">
        <v>343</v>
      </c>
      <c r="H34" s="138" t="s">
        <v>344</v>
      </c>
      <c r="I34" s="138" t="s">
        <v>345</v>
      </c>
    </row>
    <row r="35" spans="1:9" ht="33.75">
      <c r="A35" s="135">
        <v>18</v>
      </c>
      <c r="B35" s="136" t="s">
        <v>341</v>
      </c>
      <c r="C35" s="135" t="s">
        <v>346</v>
      </c>
      <c r="D35" s="137" t="s">
        <v>66</v>
      </c>
      <c r="E35" s="137">
        <v>107.1</v>
      </c>
      <c r="F35" s="138" t="s">
        <v>347</v>
      </c>
      <c r="G35" s="138" t="s">
        <v>348</v>
      </c>
      <c r="H35" s="138" t="s">
        <v>344</v>
      </c>
      <c r="I35" s="138" t="s">
        <v>349</v>
      </c>
    </row>
    <row r="36" spans="1:9" ht="33.75">
      <c r="A36" s="135">
        <v>19</v>
      </c>
      <c r="B36" s="136" t="s">
        <v>341</v>
      </c>
      <c r="C36" s="135" t="s">
        <v>350</v>
      </c>
      <c r="D36" s="137" t="s">
        <v>66</v>
      </c>
      <c r="E36" s="137">
        <v>77.11</v>
      </c>
      <c r="F36" s="138" t="s">
        <v>351</v>
      </c>
      <c r="G36" s="138" t="s">
        <v>352</v>
      </c>
      <c r="H36" s="138" t="s">
        <v>344</v>
      </c>
      <c r="I36" s="138" t="s">
        <v>353</v>
      </c>
    </row>
    <row r="37" spans="1:9" ht="22.5">
      <c r="A37" s="135">
        <v>20</v>
      </c>
      <c r="B37" s="136" t="s">
        <v>354</v>
      </c>
      <c r="C37" s="135" t="s">
        <v>65</v>
      </c>
      <c r="D37" s="137" t="s">
        <v>66</v>
      </c>
      <c r="E37" s="137">
        <v>263.8</v>
      </c>
      <c r="F37" s="138" t="s">
        <v>355</v>
      </c>
      <c r="G37" s="138" t="s">
        <v>356</v>
      </c>
      <c r="H37" s="138" t="s">
        <v>357</v>
      </c>
      <c r="I37" s="138" t="s">
        <v>358</v>
      </c>
    </row>
    <row r="38" spans="1:9" ht="22.5">
      <c r="A38" s="135">
        <v>21</v>
      </c>
      <c r="B38" s="136" t="s">
        <v>359</v>
      </c>
      <c r="C38" s="135" t="s">
        <v>69</v>
      </c>
      <c r="D38" s="137" t="s">
        <v>66</v>
      </c>
      <c r="E38" s="137">
        <v>25.3</v>
      </c>
      <c r="F38" s="138" t="s">
        <v>360</v>
      </c>
      <c r="G38" s="138" t="s">
        <v>361</v>
      </c>
      <c r="H38" s="138" t="s">
        <v>362</v>
      </c>
      <c r="I38" s="138" t="s">
        <v>363</v>
      </c>
    </row>
    <row r="39" spans="1:9" ht="22.5">
      <c r="A39" s="143"/>
      <c r="B39" s="144" t="s">
        <v>304</v>
      </c>
      <c r="C39" s="143" t="s">
        <v>364</v>
      </c>
      <c r="D39" s="145" t="s">
        <v>306</v>
      </c>
      <c r="E39" s="145"/>
      <c r="F39" s="146" t="s">
        <v>303</v>
      </c>
      <c r="G39" s="146" t="s">
        <v>365</v>
      </c>
      <c r="H39" s="146" t="s">
        <v>303</v>
      </c>
      <c r="I39" s="146" t="s">
        <v>366</v>
      </c>
    </row>
    <row r="40" spans="1:9">
      <c r="A40" s="147"/>
      <c r="G40" s="148"/>
      <c r="H40" s="148"/>
      <c r="I40" s="148"/>
    </row>
    <row r="42" spans="1:9">
      <c r="A42" s="149" t="s">
        <v>367</v>
      </c>
    </row>
    <row r="44" spans="1:9">
      <c r="A44" s="149" t="s">
        <v>368</v>
      </c>
    </row>
  </sheetData>
  <mergeCells count="13">
    <mergeCell ref="C5:I5"/>
    <mergeCell ref="A14:I14"/>
    <mergeCell ref="A15:I15"/>
    <mergeCell ref="A18:I18"/>
    <mergeCell ref="A32:I32"/>
    <mergeCell ref="A10:A12"/>
    <mergeCell ref="B10:B12"/>
    <mergeCell ref="C10:C12"/>
    <mergeCell ref="D10:D12"/>
    <mergeCell ref="E10:E12"/>
    <mergeCell ref="F10:I10"/>
    <mergeCell ref="F11:G11"/>
    <mergeCell ref="H11:I11"/>
  </mergeCells>
  <phoneticPr fontId="1" type="noConversion"/>
  <pageMargins left="0.35" right="0.25" top="0.34" bottom="0.28000000000000003" header="0.19" footer="0.2"/>
  <pageSetup paperSize="9" orientation="landscape" r:id="rId1"/>
  <headerFooter alignWithMargins="0">
    <oddHeader>&amp;RПК "Гранд-Смета"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Локальная смета</vt:lpstr>
      <vt:lpstr>ССР</vt:lpstr>
      <vt:lpstr>ВД</vt:lpstr>
      <vt:lpstr>ВР</vt:lpstr>
      <vt:lpstr>'Локальная смета'!FOT</vt:lpstr>
      <vt:lpstr>ВД!Obj</vt:lpstr>
      <vt:lpstr>'Локальная смета'!Obj</vt:lpstr>
      <vt:lpstr>'Локальная смета'!Obosn</vt:lpstr>
      <vt:lpstr>'Локальная смета'!SmPr</vt:lpstr>
      <vt:lpstr>ВД!Заголовки_для_печати</vt:lpstr>
      <vt:lpstr>'Локальная смета'!Заголовки_для_печати</vt:lpstr>
      <vt:lpstr>ВД!Область_печати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2014-06-16T08:03:20Z</cp:lastPrinted>
  <dcterms:created xsi:type="dcterms:W3CDTF">2002-02-11T05:58:42Z</dcterms:created>
  <dcterms:modified xsi:type="dcterms:W3CDTF">2014-06-16T08:08:39Z</dcterms:modified>
</cp:coreProperties>
</file>